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455" windowWidth="16545" windowHeight="11340" activeTab="0"/>
  </bookViews>
  <sheets>
    <sheet name="FY2016 Projections" sheetId="1" r:id="rId1"/>
  </sheets>
  <definedNames>
    <definedName name="_xlnm.Print_Area" localSheetId="0">'FY2016 Projections'!$A$1:$Q$514</definedName>
    <definedName name="_xlnm.Print_Titles" localSheetId="0">'FY2016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213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<sst xmlns="http://schemas.openxmlformats.org/spreadsheetml/2006/main" count="1021" uniqueCount="542">
  <si>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</si>
  <si>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</si>
  <si>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</si>
  <si>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</si>
  <si>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</si>
  <si>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</si>
  <si>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</si>
  <si>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</si>
  <si>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</si>
  <si>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</si>
  <si>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</si>
  <si>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</si>
  <si>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</si>
  <si>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</si>
  <si>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</si>
  <si>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</si>
  <si>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</si>
  <si>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</si>
  <si>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</si>
  <si>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</si>
  <si>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</si>
  <si>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</si>
  <si>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</si>
  <si>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</si>
  <si>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</si>
  <si>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</si>
  <si>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</si>
  <si>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</si>
  <si>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</si>
  <si>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</si>
  <si>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</si>
  <si>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</si>
  <si>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</si>
  <si>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</si>
  <si>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</si>
  <si>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</si>
  <si>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</si>
  <si>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</si>
  <si>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</si>
  <si>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</si>
  <si>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</si>
  <si>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</si>
  <si>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</si>
  <si>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</si>
  <si>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</si>
  <si>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</si>
  <si>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</si>
  <si>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</si>
  <si>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</si>
  <si>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</si>
  <si>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</si>
  <si>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</si>
  <si>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</si>
  <si>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</si>
  <si>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</si>
  <si>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</si>
  <si>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</si>
  <si>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</si>
  <si>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</si>
  <si>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</si>
  <si>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</si>
  <si>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</si>
  <si>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</si>
  <si>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</si>
  <si>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</si>
  <si>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</si>
  <si>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</si>
  <si>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</si>
  <si>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</si>
  <si>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</si>
  <si>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</si>
  <si>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</si>
  <si>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</si>
  <si>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</si>
  <si>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</si>
  <si>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</si>
  <si>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</si>
  <si>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</si>
  <si>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</si>
  <si>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</si>
  <si>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</si>
  <si>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</si>
  <si>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</si>
  <si>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</si>
  <si>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</si>
  <si>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</si>
  <si>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</si>
  <si>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</si>
  <si>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</si>
  <si>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</si>
  <si>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</si>
  <si>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</si>
  <si>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</si>
  <si>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</si>
  <si>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</si>
  <si>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</si>
  <si>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</si>
  <si>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</si>
  <si>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</si>
  <si>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</si>
  <si>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</si>
  <si>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</si>
  <si>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</si>
  <si>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</si>
  <si>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</si>
  <si>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</si>
  <si>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</si>
  <si>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</si>
  <si>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</si>
  <si>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</si>
  <si>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</si>
  <si>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</si>
  <si>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</si>
  <si>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</si>
  <si>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</si>
  <si>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</si>
  <si>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</si>
  <si>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</si>
  <si>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</si>
  <si>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</si>
  <si>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</si>
  <si>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</si>
  <si>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</si>
  <si>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</si>
  <si>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</si>
  <si>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</si>
  <si>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</si>
  <si>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</si>
  <si>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</si>
  <si>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</si>
  <si>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</si>
  <si>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</si>
  <si>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</si>
  <si>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</si>
  <si>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</si>
  <si>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</si>
  <si>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</si>
  <si>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</si>
  <si>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</si>
  <si>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</si>
  <si>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</si>
  <si>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</si>
  <si>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</si>
  <si>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</si>
  <si>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</si>
  <si>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</si>
  <si>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</si>
  <si>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</si>
  <si>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</si>
  <si>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</si>
  <si>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</si>
  <si>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</si>
  <si>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</si>
  <si>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</si>
  <si>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</si>
  <si>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</si>
  <si>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</si>
  <si>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</si>
  <si>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</si>
  <si>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</si>
  <si>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</si>
  <si>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</si>
  <si>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</si>
  <si>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</si>
  <si>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</si>
  <si>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</si>
  <si>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</si>
  <si>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</si>
  <si>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</si>
  <si>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</si>
  <si>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</si>
  <si>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</si>
  <si>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</si>
  <si>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</si>
  <si>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</si>
  <si>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</si>
  <si>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</si>
  <si>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</si>
  <si>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</si>
  <si>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</si>
  <si>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</si>
  <si>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</si>
  <si>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</si>
  <si>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</si>
  <si>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</si>
  <si>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</si>
  <si>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</si>
  <si>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</si>
  <si>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</si>
  <si>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</si>
  <si>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</si>
  <si>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</si>
  <si>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</si>
  <si>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</si>
  <si>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</si>
  <si>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</si>
  <si>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</si>
  <si>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</si>
  <si>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</si>
  <si>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</si>
  <si>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</si>
  <si>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</si>
  <si>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</si>
  <si>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</si>
  <si>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</si>
  <si>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</si>
  <si>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</si>
  <si>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</si>
  <si>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</si>
  <si>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</si>
  <si>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</si>
  <si>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</si>
  <si>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</si>
  <si>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</si>
  <si>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</si>
  <si>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</si>
  <si>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</si>
  <si>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</si>
  <si>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</si>
  <si>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</si>
  <si>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</si>
  <si>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</si>
  <si>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</si>
  <si>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</si>
  <si>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</si>
  <si>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</si>
  <si>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</si>
  <si>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</si>
  <si>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</si>
  <si>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</si>
  <si>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</si>
  <si>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</si>
  <si>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</si>
  <si>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</si>
  <si>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</si>
  <si>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</si>
  <si>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</si>
  <si>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</si>
  <si>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</si>
  <si>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</si>
  <si>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</si>
  <si>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</si>
  <si>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</si>
  <si>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</si>
  <si>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</si>
  <si>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</si>
  <si>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</si>
  <si>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</si>
  <si>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</si>
  <si>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</si>
  <si>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</si>
  <si>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</si>
  <si>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</si>
  <si>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</si>
  <si>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</si>
  <si>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</si>
  <si>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</si>
  <si>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</si>
  <si>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</si>
  <si>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</si>
  <si>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</si>
  <si>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</si>
  <si>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</si>
  <si>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</si>
  <si>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</si>
  <si>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</si>
  <si>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</si>
  <si>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</si>
  <si>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</si>
  <si>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</si>
  <si>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</si>
  <si>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</si>
  <si>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</si>
  <si>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</si>
  <si>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</si>
  <si>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</si>
  <si>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</si>
  <si>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</si>
  <si>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</si>
  <si>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</si>
  <si>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</si>
  <si>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</si>
  <si>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</si>
  <si>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</si>
  <si>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</si>
  <si>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</si>
  <si>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</si>
  <si>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</si>
  <si>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</si>
  <si>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</si>
  <si>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</si>
  <si>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</si>
  <si>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</si>
  <si>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</si>
  <si>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</si>
  <si>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</si>
  <si>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</si>
  <si>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</si>
  <si>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</si>
  <si>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</si>
  <si>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</si>
  <si>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</si>
  <si>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</si>
  <si>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</si>
  <si>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</si>
  <si>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</si>
  <si>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</si>
  <si>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</si>
  <si>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</si>
  <si>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</si>
  <si>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</si>
  <si>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</si>
  <si>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</si>
  <si>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</si>
  <si>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</si>
  <si>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</si>
  <si>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</si>
  <si>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</si>
  <si>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</si>
  <si>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</si>
  <si>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</si>
  <si>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</si>
  <si>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</si>
  <si>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</si>
  <si>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</si>
  <si>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</si>
  <si>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</si>
  <si>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</si>
  <si>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</si>
  <si>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</si>
  <si>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</si>
  <si>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</si>
  <si>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</si>
  <si>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</si>
  <si>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</si>
  <si>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</si>
  <si>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</si>
  <si>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</si>
  <si>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</si>
  <si>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</si>
  <si>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</si>
  <si>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</si>
  <si>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</si>
  <si>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</si>
  <si>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</si>
  <si>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</si>
  <si>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</si>
  <si>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</si>
  <si>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</si>
  <si>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</si>
  <si>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</si>
  <si>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</si>
  <si>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</si>
  <si>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</si>
  <si>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</si>
  <si>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</si>
  <si>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</si>
  <si>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</si>
  <si>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</si>
  <si>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</si>
  <si>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</si>
  <si>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</si>
  <si>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</si>
  <si>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</si>
  <si>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</si>
  <si>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</si>
  <si>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</si>
  <si>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</si>
  <si>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</si>
  <si>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</si>
  <si>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</si>
  <si>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</si>
  <si>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</si>
  <si>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</si>
  <si>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</si>
  <si>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</si>
  <si>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</si>
  <si>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</si>
  <si>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</si>
  <si>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</si>
  <si>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</si>
  <si>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</si>
  <si>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</si>
  <si>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</si>
  <si>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</si>
  <si>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</si>
  <si>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</si>
  <si>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</si>
  <si>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</si>
  <si>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</si>
  <si>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</si>
  <si>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</si>
  <si>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</si>
  <si>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</si>
  <si>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</si>
  <si>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</si>
  <si>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</si>
  <si>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</si>
  <si>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</si>
  <si>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</si>
  <si>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</si>
  <si>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</si>
  <si>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</si>
  <si>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</si>
  <si>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</si>
  <si>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</si>
  <si>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</si>
  <si>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</si>
  <si>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</si>
  <si>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</si>
  <si>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</si>
  <si>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</si>
  <si>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</si>
  <si>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</si>
  <si>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</si>
  <si>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</si>
  <si>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</si>
  <si>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</si>
  <si>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</si>
  <si>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</si>
  <si>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</si>
  <si>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</si>
  <si>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</si>
  <si>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</si>
  <si>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</si>
  <si>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</si>
  <si>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</si>
  <si>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</si>
  <si>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</si>
  <si>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</si>
  <si>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</si>
  <si>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</si>
  <si>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</si>
  <si>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</si>
  <si>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</si>
  <si>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</si>
  <si>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</si>
  <si>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</si>
  <si>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</si>
  <si>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</si>
  <si>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</si>
  <si>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</si>
  <si>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</si>
  <si>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</si>
  <si>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</si>
  <si>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</si>
  <si>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</si>
  <si>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</si>
  <si>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</si>
  <si>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</si>
  <si>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</si>
  <si>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</si>
  <si>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</si>
  <si>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</si>
  <si>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</si>
  <si>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</si>
  <si>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</si>
  <si>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</si>
  <si>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</si>
  <si>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</si>
  <si>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</si>
  <si>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</si>
  <si>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</si>
  <si>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</si>
  <si>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</si>
  <si>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</si>
  <si>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</si>
  <si>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</si>
  <si>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</si>
  <si>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</si>
  <si>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</si>
  <si>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</si>
  <si>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</si>
  <si>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</si>
  <si>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</si>
  <si>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</si>
  <si>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</si>
  <si>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</si>
  <si>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</si>
  <si>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</si>
  <si>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</si>
  <si>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</si>
  <si>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</si>
  <si>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</si>
  <si>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</si>
  <si>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</si>
  <si>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</si>
  <si>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</si>
  <si>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</si>
  <si>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</si>
  <si>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</si>
  <si>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</si>
  <si>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</si>
  <si>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</si>
  <si>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</si>
  <si>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</si>
  <si>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</si>
  <si>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</si>
  <si>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</si>
  <si>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</si>
  <si>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</si>
  <si>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</si>
  <si>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</si>
  <si>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</si>
  <si>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</si>
  <si>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</si>
  <si>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</si>
  <si>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</si>
  <si>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</si>
  <si>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</si>
  <si>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</si>
  <si>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</si>
  <si>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</si>
  <si>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</si>
  <si>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</si>
  <si>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</si>
  <si>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</si>
  <si>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</si>
  <si>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>Fixed Transfer to General Fund</t>
  </si>
  <si>
    <t>Fixed Transfer to Rev II</t>
  </si>
  <si>
    <t xml:space="preserve">RevII Preliminary Comp  Number </t>
  </si>
  <si>
    <t>Total</t>
  </si>
  <si>
    <t>2010 Census Population</t>
  </si>
  <si>
    <r>
      <t>FY 2016 Projected Municipal Revenue Sharing</t>
    </r>
    <r>
      <rPr>
        <sz val="22"/>
        <color indexed="10"/>
        <rFont val="Calibri"/>
        <family val="2"/>
      </rPr>
      <t xml:space="preserve">* </t>
    </r>
  </si>
  <si>
    <t xml:space="preserve">2016  Estimated Transfers of Municipal Revenue Sharing </t>
  </si>
  <si>
    <t>MORO PLT</t>
  </si>
  <si>
    <t>NEW CANADA</t>
  </si>
  <si>
    <t>BARING PLT</t>
  </si>
  <si>
    <t>2015 State Valuation</t>
  </si>
  <si>
    <t>INDIAN TWNSHP</t>
  </si>
  <si>
    <t>*Based upon December 2014 revenue forecasts</t>
  </si>
  <si>
    <t xml:space="preserve">2013
Tax Assesment </t>
  </si>
  <si>
    <t>Rev I Projected 
FY16 Distribution</t>
  </si>
  <si>
    <t>Rev II Projected FY16 Distribution</t>
  </si>
  <si>
    <t>Total Projected 
FY16 Distribution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</si>
  <si>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</si>
  <si>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</si>
  <si>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</si>
  <si>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upon LD 1019</t>
  </si>
  <si>
    <t>(7/1/15 - 6/30/16) Published: 6/30/15</t>
  </si>
  <si>
    <t xml:space="preserve">Includes LD 1019, enacted 6/30/15 by the 127th Legislature </t>
  </si>
  <si>
    <t>DANFORTH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</si>
</sst>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0"/>
      <name val="Arial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4" fillId="0" borderId="0" xfId="0" applyNumberFormat="1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43" fontId="14" fillId="0" borderId="0" xfId="42" applyFont="1" applyFill="1" applyBorder="1" applyAlignment="1" quotePrefix="1">
      <alignment/>
    </xf>
    <xf numFmtId="43" fontId="15" fillId="0" borderId="0" xfId="42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4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 quotePrefix="1">
      <alignment shrinkToFit="1"/>
    </xf>
    <xf numFmtId="43" fontId="14" fillId="0" borderId="0" xfId="42" applyFont="1" applyFill="1" applyAlignment="1" quotePrefix="1">
      <alignment shrinkToFit="1"/>
    </xf>
    <xf numFmtId="168" fontId="14" fillId="0" borderId="0" xfId="42" applyNumberFormat="1" applyFont="1" applyFill="1" applyAlignment="1" quotePrefix="1">
      <alignment/>
    </xf>
    <xf numFmtId="171" fontId="14" fillId="0" borderId="0" xfId="0" applyNumberFormat="1" applyFont="1" applyFill="1" applyAlignment="1" quotePrefix="1">
      <alignment/>
    </xf>
    <xf numFmtId="43" fontId="14" fillId="0" borderId="11" xfId="42" applyFont="1" applyFill="1" applyBorder="1" applyAlignment="1">
      <alignment/>
    </xf>
    <xf numFmtId="43" fontId="14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shrinkToFit="1"/>
    </xf>
    <xf numFmtId="0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44" fontId="15" fillId="0" borderId="13" xfId="44" applyFont="1" applyFill="1" applyBorder="1" applyAlignment="1">
      <alignment/>
    </xf>
    <xf numFmtId="0" fontId="1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68" fontId="14" fillId="0" borderId="12" xfId="0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17" fillId="0" borderId="0" xfId="42" applyFont="1" applyFill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0" fontId="16" fillId="0" borderId="0" xfId="54" applyFont="1" applyFill="1" applyBorder="1" applyAlignment="1">
      <alignment horizontal="center"/>
    </xf>
    <xf numFmtId="184" fontId="15" fillId="0" borderId="11" xfId="42" applyNumberFormat="1" applyFont="1" applyFill="1" applyBorder="1" applyAlignment="1">
      <alignment/>
    </xf>
    <xf numFmtId="184" fontId="14" fillId="0" borderId="11" xfId="42" applyNumberFormat="1" applyFont="1" applyFill="1" applyBorder="1" applyAlignment="1">
      <alignment/>
    </xf>
    <xf numFmtId="0" fontId="20" fillId="0" borderId="11" xfId="54" applyFont="1" applyFill="1" applyBorder="1" applyAlignment="1">
      <alignment horizontal="left"/>
    </xf>
    <xf numFmtId="168" fontId="15" fillId="0" borderId="12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217" fontId="15" fillId="0" borderId="14" xfId="44" applyNumberFormat="1" applyFont="1" applyFill="1" applyBorder="1" applyAlignment="1">
      <alignment/>
    </xf>
    <xf numFmtId="217" fontId="15" fillId="0" borderId="10" xfId="44" applyNumberFormat="1" applyFont="1" applyFill="1" applyBorder="1" applyAlignment="1">
      <alignment/>
    </xf>
    <xf numFmtId="1" fontId="14" fillId="0" borderId="0" xfId="42" applyNumberFormat="1" applyFont="1" applyFill="1" applyBorder="1" applyAlignment="1" applyProtection="1">
      <alignment/>
      <protection/>
    </xf>
    <xf numFmtId="37" fontId="14" fillId="0" borderId="0" xfId="42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1" fontId="14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 applyProtection="1">
      <alignment/>
      <protection/>
    </xf>
    <xf numFmtId="184" fontId="14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 horizontal="center"/>
    </xf>
    <xf numFmtId="184" fontId="15" fillId="0" borderId="0" xfId="42" applyNumberFormat="1" applyFont="1" applyFill="1" applyBorder="1" applyAlignment="1">
      <alignment/>
    </xf>
    <xf numFmtId="184" fontId="14" fillId="0" borderId="10" xfId="42" applyNumberFormat="1" applyFont="1" applyFill="1" applyBorder="1" applyAlignment="1">
      <alignment/>
    </xf>
    <xf numFmtId="184" fontId="15" fillId="0" borderId="0" xfId="42" applyNumberFormat="1" applyFont="1" applyFill="1" applyAlignment="1">
      <alignment vertical="center" wrapText="1"/>
    </xf>
    <xf numFmtId="184" fontId="17" fillId="0" borderId="0" xfId="42" applyNumberFormat="1" applyFont="1" applyFill="1" applyAlignment="1">
      <alignment/>
    </xf>
    <xf numFmtId="0" fontId="15" fillId="0" borderId="0" xfId="0" applyNumberFormat="1" applyFont="1" applyFill="1" applyAlignment="1">
      <alignment horizontal="center" wrapText="1"/>
    </xf>
    <xf numFmtId="184" fontId="15" fillId="0" borderId="0" xfId="42" applyNumberFormat="1" applyFont="1" applyFill="1" applyAlignment="1">
      <alignment horizontal="center" wrapText="1"/>
    </xf>
    <xf numFmtId="43" fontId="15" fillId="0" borderId="0" xfId="42" applyFont="1" applyFill="1" applyAlignment="1">
      <alignment horizontal="center" wrapText="1"/>
    </xf>
    <xf numFmtId="168" fontId="15" fillId="0" borderId="0" xfId="0" applyNumberFormat="1" applyFont="1" applyFill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54" applyNumberFormat="1" applyFont="1" applyFill="1" applyBorder="1" applyAlignment="1">
      <alignment horizontal="center"/>
    </xf>
    <xf numFmtId="168" fontId="4" fillId="0" borderId="0" xfId="54" applyNumberForma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 horizontal="center" wrapText="1"/>
    </xf>
    <xf numFmtId="168" fontId="15" fillId="1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186" fontId="14" fillId="0" borderId="0" xfId="42" applyNumberFormat="1" applyFont="1" applyFill="1" applyAlignment="1">
      <alignment/>
    </xf>
    <xf numFmtId="43" fontId="14" fillId="0" borderId="15" xfId="42" applyFont="1" applyFill="1" applyBorder="1" applyAlignment="1">
      <alignment/>
    </xf>
    <xf numFmtId="43" fontId="14" fillId="0" borderId="16" xfId="42" applyFont="1" applyFill="1" applyBorder="1" applyAlignment="1" quotePrefix="1">
      <alignment/>
    </xf>
    <xf numFmtId="43" fontId="14" fillId="0" borderId="17" xfId="42" applyFont="1" applyFill="1" applyBorder="1" applyAlignment="1" quotePrefix="1">
      <alignment/>
    </xf>
    <xf numFmtId="168" fontId="15" fillId="34" borderId="0" xfId="0" applyNumberFormat="1" applyFont="1" applyFill="1" applyBorder="1" applyAlignment="1">
      <alignment horizontal="center" wrapText="1"/>
    </xf>
    <xf numFmtId="0" fontId="19" fillId="10" borderId="15" xfId="54" applyFont="1" applyFill="1" applyBorder="1" applyAlignment="1">
      <alignment horizontal="left"/>
    </xf>
    <xf numFmtId="0" fontId="16" fillId="10" borderId="16" xfId="54" applyFont="1" applyFill="1" applyBorder="1" applyAlignment="1">
      <alignment horizontal="center"/>
    </xf>
    <xf numFmtId="184" fontId="16" fillId="10" borderId="16" xfId="42" applyNumberFormat="1" applyFont="1" applyFill="1" applyBorder="1" applyAlignment="1">
      <alignment horizontal="center"/>
    </xf>
    <xf numFmtId="168" fontId="14" fillId="10" borderId="17" xfId="0" applyNumberFormat="1" applyFont="1" applyFill="1" applyBorder="1" applyAlignment="1">
      <alignment/>
    </xf>
    <xf numFmtId="0" fontId="20" fillId="10" borderId="11" xfId="54" applyFont="1" applyFill="1" applyBorder="1" applyAlignment="1">
      <alignment horizontal="left"/>
    </xf>
    <xf numFmtId="0" fontId="16" fillId="10" borderId="0" xfId="54" applyFont="1" applyFill="1" applyBorder="1" applyAlignment="1">
      <alignment horizontal="center"/>
    </xf>
    <xf numFmtId="184" fontId="16" fillId="10" borderId="0" xfId="42" applyNumberFormat="1" applyFont="1" applyFill="1" applyBorder="1" applyAlignment="1">
      <alignment horizontal="center"/>
    </xf>
    <xf numFmtId="168" fontId="14" fillId="1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168" fontId="63" fillId="0" borderId="0" xfId="0" applyNumberFormat="1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217" fontId="15" fillId="0" borderId="0" xfId="44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3" fillId="0" borderId="0" xfId="54" applyFont="1" applyFill="1" applyBorder="1" applyAlignment="1">
      <alignment horizontal="left"/>
    </xf>
    <xf numFmtId="0" fontId="24" fillId="0" borderId="0" xfId="54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168" fontId="17" fillId="0" borderId="0" xfId="0" applyNumberFormat="1" applyFont="1" applyFill="1" applyBorder="1" applyAlignment="1">
      <alignment/>
    </xf>
    <xf numFmtId="43" fontId="17" fillId="0" borderId="0" xfId="42" applyFont="1" applyFill="1" applyBorder="1" applyAlignment="1">
      <alignment/>
    </xf>
    <xf numFmtId="43" fontId="15" fillId="10" borderId="14" xfId="42" applyFont="1" applyFill="1" applyBorder="1" applyAlignment="1">
      <alignment horizontal="center" wrapText="1"/>
    </xf>
    <xf numFmtId="43" fontId="15" fillId="10" borderId="18" xfId="42" applyFont="1" applyFill="1" applyBorder="1" applyAlignment="1">
      <alignment horizontal="center" wrapText="1"/>
    </xf>
    <xf numFmtId="43" fontId="15" fillId="10" borderId="13" xfId="42" applyFont="1" applyFill="1" applyBorder="1" applyAlignment="1">
      <alignment horizontal="center" wrapText="1"/>
    </xf>
    <xf numFmtId="43" fontId="15" fillId="0" borderId="10" xfId="42" applyFont="1" applyFill="1" applyBorder="1" applyAlignment="1" quotePrefix="1">
      <alignment/>
    </xf>
    <xf numFmtId="43" fontId="15" fillId="0" borderId="14" xfId="42" applyFont="1" applyFill="1" applyBorder="1" applyAlignment="1">
      <alignment/>
    </xf>
    <xf numFmtId="168" fontId="15" fillId="0" borderId="1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17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3.140625" style="8" customWidth="1"/>
    <col min="2" max="2" width="16.57421875" style="8" customWidth="1"/>
    <col min="3" max="3" width="15.8515625" style="8" customWidth="1"/>
    <col min="4" max="4" width="15.8515625" style="64" customWidth="1"/>
    <col min="5" max="5" width="15.8515625" style="8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4.57421875" style="14" customWidth="1"/>
    <col min="12" max="14" width="16.28125" style="16" customWidth="1"/>
    <col min="15" max="17" width="16.28125" style="14" hidden="1" customWidth="1"/>
    <col min="18" max="18" width="12.00390625" style="6" bestFit="1" customWidth="1"/>
    <col min="19" max="19" width="14.421875" style="6" customWidth="1"/>
    <col min="20" max="16384" width="9.140625" style="6" customWidth="1"/>
  </cols>
  <sheetData>
    <row r="1" spans="1:17" ht="27" customHeight="1">
      <c r="A1" s="55" t="s">
        <v>523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9"/>
      <c r="M1" s="79"/>
      <c r="N1" s="79"/>
      <c r="O1" s="55"/>
      <c r="P1" s="55"/>
      <c r="Q1" s="55"/>
    </row>
    <row r="2" spans="1:17" ht="12.75" customHeight="1">
      <c r="A2" s="86" t="s">
        <v>539</v>
      </c>
      <c r="B2" s="86"/>
      <c r="C2" s="86"/>
      <c r="D2" s="101"/>
      <c r="E2" s="102"/>
      <c r="F2" s="102"/>
      <c r="G2" s="102"/>
      <c r="H2" s="102"/>
      <c r="I2" s="102"/>
      <c r="J2" s="102"/>
      <c r="K2" s="102"/>
      <c r="L2" s="103"/>
      <c r="M2" s="104"/>
      <c r="N2" s="104"/>
      <c r="O2" s="102"/>
      <c r="P2" s="102"/>
      <c r="Q2" s="102"/>
    </row>
    <row r="3" spans="1:17" s="5" customFormat="1" ht="12.75" customHeight="1">
      <c r="A3" s="3"/>
      <c r="B3" s="3"/>
      <c r="C3" s="3"/>
      <c r="D3" s="105"/>
      <c r="E3" s="106"/>
      <c r="F3" s="106"/>
      <c r="G3" s="106"/>
      <c r="H3" s="106"/>
      <c r="I3" s="106"/>
      <c r="J3" s="106"/>
      <c r="K3" s="106"/>
      <c r="L3" s="107"/>
      <c r="M3" s="106"/>
      <c r="N3" s="106"/>
      <c r="O3" s="106"/>
      <c r="P3" s="106"/>
      <c r="Q3" s="106"/>
    </row>
    <row r="4" spans="1:17" s="4" customFormat="1" ht="12.75" customHeight="1">
      <c r="A4" s="2"/>
      <c r="B4" s="2"/>
      <c r="C4" s="2"/>
      <c r="D4" s="65"/>
      <c r="E4" s="49"/>
      <c r="F4" s="24"/>
      <c r="G4" s="24"/>
      <c r="H4" s="80"/>
      <c r="I4" s="82"/>
      <c r="J4" s="82"/>
      <c r="K4" s="82"/>
      <c r="L4" s="81"/>
      <c r="M4" s="82"/>
      <c r="N4" s="82"/>
      <c r="O4" s="80"/>
      <c r="P4" s="80"/>
      <c r="Q4" s="80"/>
    </row>
    <row r="5" spans="4:17" s="4" customFormat="1" ht="13.5" thickBot="1">
      <c r="D5" s="66"/>
      <c r="F5" s="1"/>
      <c r="G5" s="1"/>
      <c r="H5" s="78"/>
      <c r="I5" s="83"/>
      <c r="J5" s="83"/>
      <c r="K5" s="83"/>
      <c r="L5" s="124"/>
      <c r="M5" s="124"/>
      <c r="N5" s="124"/>
      <c r="O5" s="78"/>
      <c r="P5" s="78"/>
      <c r="Q5" s="78"/>
    </row>
    <row r="6" spans="1:17" s="77" customFormat="1" ht="51.75" thickBot="1">
      <c r="A6" s="72" t="s">
        <v>481</v>
      </c>
      <c r="B6" s="72" t="s">
        <v>465</v>
      </c>
      <c r="C6" s="72" t="s">
        <v>522</v>
      </c>
      <c r="D6" s="73" t="s">
        <v>531</v>
      </c>
      <c r="E6" s="74" t="s">
        <v>528</v>
      </c>
      <c r="F6" s="75" t="s">
        <v>467</v>
      </c>
      <c r="G6" s="75" t="s">
        <v>468</v>
      </c>
      <c r="H6" s="76" t="s">
        <v>470</v>
      </c>
      <c r="I6" s="85" t="s">
        <v>520</v>
      </c>
      <c r="J6" s="85" t="s">
        <v>466</v>
      </c>
      <c r="K6" s="76" t="s">
        <v>471</v>
      </c>
      <c r="L6" s="119" t="s">
        <v>532</v>
      </c>
      <c r="M6" s="120" t="s">
        <v>533</v>
      </c>
      <c r="N6" s="121" t="s">
        <v>534</v>
      </c>
      <c r="O6" s="84" t="s">
        <v>520</v>
      </c>
      <c r="P6" s="84" t="s">
        <v>466</v>
      </c>
      <c r="Q6" s="91" t="s">
        <v>471</v>
      </c>
    </row>
    <row r="7" spans="1:17" s="32" customFormat="1" ht="12.75">
      <c r="A7" s="25" t="s">
        <v>492</v>
      </c>
      <c r="B7" s="26" t="s">
        <v>311</v>
      </c>
      <c r="C7" s="58">
        <v>714</v>
      </c>
      <c r="D7" s="63">
        <v>939796</v>
      </c>
      <c r="E7" s="27">
        <v>71950</v>
      </c>
      <c r="F7" s="28">
        <f aca="true" t="shared" si="0" ref="F7:F70">(C7*D7)/E7</f>
        <v>9326.120138985407</v>
      </c>
      <c r="G7" s="29">
        <f aca="true" t="shared" si="1" ref="G7:G70">F7/$F$500</f>
        <v>0.00044379032922793246</v>
      </c>
      <c r="H7" s="7">
        <f aca="true" t="shared" si="2" ref="H7:H70">D7/E7</f>
        <v>13.061792911744266</v>
      </c>
      <c r="I7" s="7">
        <f>(H7-10)*C7</f>
        <v>2186.1201389854064</v>
      </c>
      <c r="J7" s="7">
        <f>IF(I7&gt;0,I7,0)</f>
        <v>2186.1201389854064</v>
      </c>
      <c r="K7" s="7">
        <f aca="true" t="shared" si="3" ref="K7:K70">J7/$J$500</f>
        <v>0.0002764801975232186</v>
      </c>
      <c r="L7" s="88">
        <f aca="true" t="shared" si="4" ref="L7:L70">$B$509*G7</f>
        <v>20794.198482561453</v>
      </c>
      <c r="M7" s="89">
        <f aca="true" t="shared" si="5" ref="M7:M70">$G$509*K7</f>
        <v>4344.603409539275</v>
      </c>
      <c r="N7" s="90">
        <f aca="true" t="shared" si="6" ref="N7:N70">L7+M7</f>
        <v>25138.801892100728</v>
      </c>
      <c r="O7" s="7">
        <f aca="true" t="shared" si="7" ref="O7:O70">(H7-10)*C7</f>
        <v>2186.1201389854064</v>
      </c>
      <c r="P7" s="7">
        <f aca="true" t="shared" si="8" ref="P7:P70">IF(O7&gt;0,O7,0)</f>
        <v>2186.1201389854064</v>
      </c>
      <c r="Q7" s="7">
        <f aca="true" t="shared" si="9" ref="Q7:Q70">P7/$P$500</f>
        <v>0.0002764801975232186</v>
      </c>
    </row>
    <row r="8" spans="1:17" s="4" customFormat="1" ht="12.75">
      <c r="A8" s="25" t="s">
        <v>497</v>
      </c>
      <c r="B8" s="26" t="s">
        <v>437</v>
      </c>
      <c r="C8" s="58">
        <v>2447</v>
      </c>
      <c r="D8" s="63">
        <v>6218773</v>
      </c>
      <c r="E8" s="27">
        <v>524550</v>
      </c>
      <c r="F8" s="28">
        <f t="shared" si="0"/>
        <v>29010.270767324375</v>
      </c>
      <c r="G8" s="29">
        <f t="shared" si="1"/>
        <v>0.001380475205439823</v>
      </c>
      <c r="H8" s="7">
        <f t="shared" si="2"/>
        <v>11.855443713659326</v>
      </c>
      <c r="I8" s="7">
        <f aca="true" t="shared" si="10" ref="I8:I71">(H8-10)*C8</f>
        <v>4540.270767324372</v>
      </c>
      <c r="J8" s="7">
        <f aca="true" t="shared" si="11" ref="J8:J71">IF(I8&gt;0,I8,0)</f>
        <v>4540.270767324372</v>
      </c>
      <c r="K8" s="7">
        <f t="shared" si="3"/>
        <v>0.0005742113327501428</v>
      </c>
      <c r="L8" s="30">
        <f t="shared" si="4"/>
        <v>64683.41811798929</v>
      </c>
      <c r="M8" s="10">
        <f t="shared" si="5"/>
        <v>9023.143561132825</v>
      </c>
      <c r="N8" s="31">
        <f t="shared" si="6"/>
        <v>73706.56167912211</v>
      </c>
      <c r="O8" s="7">
        <f t="shared" si="7"/>
        <v>4540.270767324372</v>
      </c>
      <c r="P8" s="7">
        <f t="shared" si="8"/>
        <v>4540.270767324372</v>
      </c>
      <c r="Q8" s="7">
        <f t="shared" si="9"/>
        <v>0.0005742113327501428</v>
      </c>
    </row>
    <row r="9" spans="1:17" s="4" customFormat="1" ht="12.75">
      <c r="A9" s="25" t="s">
        <v>496</v>
      </c>
      <c r="B9" s="26" t="s">
        <v>397</v>
      </c>
      <c r="C9" s="58">
        <v>1266</v>
      </c>
      <c r="D9" s="63">
        <v>1670571</v>
      </c>
      <c r="E9" s="27">
        <v>139400</v>
      </c>
      <c r="F9" s="28">
        <f t="shared" si="0"/>
        <v>15171.756714490675</v>
      </c>
      <c r="G9" s="29">
        <f t="shared" si="1"/>
        <v>0.0007219592721247538</v>
      </c>
      <c r="H9" s="7">
        <f t="shared" si="2"/>
        <v>11.984010043041607</v>
      </c>
      <c r="I9" s="7">
        <f t="shared" si="10"/>
        <v>2511.7567144906748</v>
      </c>
      <c r="J9" s="7">
        <f t="shared" si="11"/>
        <v>2511.7567144906748</v>
      </c>
      <c r="K9" s="7">
        <f t="shared" si="3"/>
        <v>0.0003176636911066342</v>
      </c>
      <c r="L9" s="30">
        <f t="shared" si="4"/>
        <v>33828.056656857014</v>
      </c>
      <c r="M9" s="10">
        <f t="shared" si="5"/>
        <v>4991.759872252016</v>
      </c>
      <c r="N9" s="31">
        <f t="shared" si="6"/>
        <v>38819.816529109026</v>
      </c>
      <c r="O9" s="7">
        <f t="shared" si="7"/>
        <v>2511.7567144906748</v>
      </c>
      <c r="P9" s="7">
        <f t="shared" si="8"/>
        <v>2511.7567144906748</v>
      </c>
      <c r="Q9" s="7">
        <f t="shared" si="9"/>
        <v>0.0003176636911066342</v>
      </c>
    </row>
    <row r="10" spans="1:17" s="4" customFormat="1" ht="12.75">
      <c r="A10" s="25" t="s">
        <v>487</v>
      </c>
      <c r="B10" s="26" t="s">
        <v>156</v>
      </c>
      <c r="C10" s="58">
        <v>2041</v>
      </c>
      <c r="D10" s="63">
        <v>1648992</v>
      </c>
      <c r="E10" s="27">
        <v>125150</v>
      </c>
      <c r="F10" s="28">
        <f t="shared" si="0"/>
        <v>26892.470411506194</v>
      </c>
      <c r="G10" s="29">
        <f t="shared" si="1"/>
        <v>0.001279698108089474</v>
      </c>
      <c r="H10" s="7">
        <f t="shared" si="2"/>
        <v>13.176124650419496</v>
      </c>
      <c r="I10" s="7">
        <f t="shared" si="10"/>
        <v>6482.47041150619</v>
      </c>
      <c r="J10" s="7">
        <f t="shared" si="11"/>
        <v>6482.47041150619</v>
      </c>
      <c r="K10" s="7">
        <f t="shared" si="3"/>
        <v>0.0008198427286084372</v>
      </c>
      <c r="L10" s="30">
        <f t="shared" si="4"/>
        <v>59961.415796655965</v>
      </c>
      <c r="M10" s="10">
        <f t="shared" si="5"/>
        <v>12882.98961700168</v>
      </c>
      <c r="N10" s="31">
        <f t="shared" si="6"/>
        <v>72844.40541365765</v>
      </c>
      <c r="O10" s="7">
        <f t="shared" si="7"/>
        <v>6482.47041150619</v>
      </c>
      <c r="P10" s="7">
        <f t="shared" si="8"/>
        <v>6482.47041150619</v>
      </c>
      <c r="Q10" s="7">
        <f t="shared" si="9"/>
        <v>0.0008198427286084372</v>
      </c>
    </row>
    <row r="11" spans="1:17" s="4" customFormat="1" ht="12.75">
      <c r="A11" s="25" t="s">
        <v>496</v>
      </c>
      <c r="B11" s="26" t="s">
        <v>398</v>
      </c>
      <c r="C11" s="58">
        <v>499</v>
      </c>
      <c r="D11" s="63">
        <v>812889</v>
      </c>
      <c r="E11" s="27">
        <v>51350</v>
      </c>
      <c r="F11" s="28">
        <f t="shared" si="0"/>
        <v>7899.349776046738</v>
      </c>
      <c r="G11" s="29">
        <f t="shared" si="1"/>
        <v>0.00037589640553137445</v>
      </c>
      <c r="H11" s="7">
        <f t="shared" si="2"/>
        <v>15.830360272638753</v>
      </c>
      <c r="I11" s="7">
        <f t="shared" si="10"/>
        <v>2909.3497760467376</v>
      </c>
      <c r="J11" s="7">
        <f t="shared" si="11"/>
        <v>2909.3497760467376</v>
      </c>
      <c r="K11" s="7">
        <f t="shared" si="3"/>
        <v>0.0003679475736035491</v>
      </c>
      <c r="L11" s="30">
        <f t="shared" si="4"/>
        <v>17612.96709439165</v>
      </c>
      <c r="M11" s="10">
        <f t="shared" si="5"/>
        <v>5781.919635222463</v>
      </c>
      <c r="N11" s="31">
        <f t="shared" si="6"/>
        <v>23394.88672961411</v>
      </c>
      <c r="O11" s="7">
        <f t="shared" si="7"/>
        <v>2909.3497760467376</v>
      </c>
      <c r="P11" s="7">
        <f t="shared" si="8"/>
        <v>2909.3497760467376</v>
      </c>
      <c r="Q11" s="7">
        <f t="shared" si="9"/>
        <v>0.0003679475736035491</v>
      </c>
    </row>
    <row r="12" spans="1:17" s="4" customFormat="1" ht="12.75">
      <c r="A12" s="25" t="s">
        <v>497</v>
      </c>
      <c r="B12" s="26" t="s">
        <v>438</v>
      </c>
      <c r="C12" s="58">
        <v>3019</v>
      </c>
      <c r="D12" s="63">
        <v>3553366</v>
      </c>
      <c r="E12" s="27">
        <v>258000</v>
      </c>
      <c r="F12" s="28">
        <f t="shared" si="0"/>
        <v>41579.891294573645</v>
      </c>
      <c r="G12" s="29">
        <f t="shared" si="1"/>
        <v>0.0019786099012110694</v>
      </c>
      <c r="H12" s="7">
        <f t="shared" si="2"/>
        <v>13.772736434108527</v>
      </c>
      <c r="I12" s="7">
        <f t="shared" si="10"/>
        <v>11389.891294573643</v>
      </c>
      <c r="J12" s="7">
        <f t="shared" si="11"/>
        <v>11389.891294573643</v>
      </c>
      <c r="K12" s="7">
        <f t="shared" si="3"/>
        <v>0.0014404878024467669</v>
      </c>
      <c r="L12" s="30">
        <f t="shared" si="4"/>
        <v>92709.56191614704</v>
      </c>
      <c r="M12" s="10">
        <f t="shared" si="5"/>
        <v>22635.791908331477</v>
      </c>
      <c r="N12" s="31">
        <f t="shared" si="6"/>
        <v>115345.35382447852</v>
      </c>
      <c r="O12" s="7">
        <f t="shared" si="7"/>
        <v>11389.891294573643</v>
      </c>
      <c r="P12" s="7">
        <f t="shared" si="8"/>
        <v>11389.891294573643</v>
      </c>
      <c r="Q12" s="7">
        <f t="shared" si="9"/>
        <v>0.0014404878024467669</v>
      </c>
    </row>
    <row r="13" spans="1:17" s="4" customFormat="1" ht="12.75" customHeight="1">
      <c r="A13" s="9" t="s">
        <v>483</v>
      </c>
      <c r="B13" s="26" t="s">
        <v>14</v>
      </c>
      <c r="C13" s="8">
        <v>239</v>
      </c>
      <c r="D13" s="63">
        <v>341579</v>
      </c>
      <c r="E13" s="27">
        <v>29450</v>
      </c>
      <c r="F13" s="28">
        <f t="shared" si="0"/>
        <v>2772.0672665534803</v>
      </c>
      <c r="G13" s="29">
        <f t="shared" si="1"/>
        <v>0.00013191087253134825</v>
      </c>
      <c r="H13" s="7">
        <f t="shared" si="2"/>
        <v>11.598607809847199</v>
      </c>
      <c r="I13" s="7">
        <f t="shared" si="10"/>
        <v>382.06726655348047</v>
      </c>
      <c r="J13" s="7">
        <f t="shared" si="11"/>
        <v>382.06726655348047</v>
      </c>
      <c r="K13" s="7">
        <f t="shared" si="3"/>
        <v>4.83203239566184E-05</v>
      </c>
      <c r="L13" s="30">
        <f t="shared" si="4"/>
        <v>6180.8036019998835</v>
      </c>
      <c r="M13" s="10">
        <f t="shared" si="5"/>
        <v>759.3044496227858</v>
      </c>
      <c r="N13" s="31">
        <f t="shared" si="6"/>
        <v>6940.108051622669</v>
      </c>
      <c r="O13" s="7">
        <f t="shared" si="7"/>
        <v>382.06726655348047</v>
      </c>
      <c r="P13" s="7">
        <f t="shared" si="8"/>
        <v>382.06726655348047</v>
      </c>
      <c r="Q13" s="7">
        <f t="shared" si="9"/>
        <v>4.83203239566184E-05</v>
      </c>
    </row>
    <row r="14" spans="1:17" s="4" customFormat="1" ht="12.75" customHeight="1">
      <c r="A14" s="25" t="s">
        <v>489</v>
      </c>
      <c r="B14" s="26" t="s">
        <v>201</v>
      </c>
      <c r="C14" s="58">
        <v>709</v>
      </c>
      <c r="D14" s="63">
        <v>1430444</v>
      </c>
      <c r="E14" s="27">
        <v>73800</v>
      </c>
      <c r="F14" s="28">
        <f t="shared" si="0"/>
        <v>13742.341409214092</v>
      </c>
      <c r="G14" s="29">
        <f t="shared" si="1"/>
        <v>0.000653939486889481</v>
      </c>
      <c r="H14" s="7">
        <f t="shared" si="2"/>
        <v>19.38271002710027</v>
      </c>
      <c r="I14" s="7">
        <f t="shared" si="10"/>
        <v>6652.341409214091</v>
      </c>
      <c r="J14" s="7">
        <f t="shared" si="11"/>
        <v>6652.341409214091</v>
      </c>
      <c r="K14" s="7">
        <f t="shared" si="3"/>
        <v>0.0008413264367369135</v>
      </c>
      <c r="L14" s="30">
        <f t="shared" si="4"/>
        <v>30640.92791210914</v>
      </c>
      <c r="M14" s="10">
        <f t="shared" si="5"/>
        <v>13220.584108110528</v>
      </c>
      <c r="N14" s="31">
        <f t="shared" si="6"/>
        <v>43861.51202021967</v>
      </c>
      <c r="O14" s="7">
        <f t="shared" si="7"/>
        <v>6652.341409214091</v>
      </c>
      <c r="P14" s="7">
        <f t="shared" si="8"/>
        <v>6652.341409214091</v>
      </c>
      <c r="Q14" s="7">
        <f t="shared" si="9"/>
        <v>0.0008413264367369135</v>
      </c>
    </row>
    <row r="15" spans="1:17" s="4" customFormat="1" ht="12.75">
      <c r="A15" s="25" t="s">
        <v>491</v>
      </c>
      <c r="B15" s="26" t="s">
        <v>254</v>
      </c>
      <c r="C15" s="58">
        <v>890</v>
      </c>
      <c r="D15" s="63">
        <v>428334</v>
      </c>
      <c r="E15" s="27">
        <v>40400</v>
      </c>
      <c r="F15" s="28">
        <f t="shared" si="0"/>
        <v>9436.070792079208</v>
      </c>
      <c r="G15" s="29">
        <f t="shared" si="1"/>
        <v>0.0004490224124316808</v>
      </c>
      <c r="H15" s="7">
        <f t="shared" si="2"/>
        <v>10.602326732673268</v>
      </c>
      <c r="I15" s="7">
        <f t="shared" si="10"/>
        <v>536.0707920792081</v>
      </c>
      <c r="J15" s="7">
        <f t="shared" si="11"/>
        <v>536.0707920792081</v>
      </c>
      <c r="K15" s="7">
        <f t="shared" si="3"/>
        <v>6.77972613843969E-05</v>
      </c>
      <c r="L15" s="30">
        <f t="shared" si="4"/>
        <v>21039.352487618962</v>
      </c>
      <c r="M15" s="10">
        <f t="shared" si="5"/>
        <v>1065.364592497949</v>
      </c>
      <c r="N15" s="31">
        <f t="shared" si="6"/>
        <v>22104.717080116912</v>
      </c>
      <c r="O15" s="7">
        <f t="shared" si="7"/>
        <v>536.0707920792081</v>
      </c>
      <c r="P15" s="7">
        <f t="shared" si="8"/>
        <v>536.0707920792081</v>
      </c>
      <c r="Q15" s="7">
        <f t="shared" si="9"/>
        <v>6.77972613843969E-05</v>
      </c>
    </row>
    <row r="16" spans="1:17" s="4" customFormat="1" ht="12.75">
      <c r="A16" s="25" t="s">
        <v>486</v>
      </c>
      <c r="B16" s="26" t="s">
        <v>119</v>
      </c>
      <c r="C16" s="58">
        <v>265</v>
      </c>
      <c r="D16" s="63">
        <v>253429</v>
      </c>
      <c r="E16" s="27">
        <v>23100</v>
      </c>
      <c r="F16" s="28">
        <f t="shared" si="0"/>
        <v>2907.302380952381</v>
      </c>
      <c r="G16" s="29">
        <f t="shared" si="1"/>
        <v>0.00013834613553974378</v>
      </c>
      <c r="H16" s="7">
        <f t="shared" si="2"/>
        <v>10.970952380952381</v>
      </c>
      <c r="I16" s="7">
        <f t="shared" si="10"/>
        <v>257.30238095238104</v>
      </c>
      <c r="J16" s="7">
        <f t="shared" si="11"/>
        <v>257.30238095238104</v>
      </c>
      <c r="K16" s="7">
        <f t="shared" si="3"/>
        <v>3.25412184995125E-05</v>
      </c>
      <c r="L16" s="30">
        <f t="shared" si="4"/>
        <v>6482.333688328857</v>
      </c>
      <c r="M16" s="10">
        <f t="shared" si="5"/>
        <v>511.3519525450703</v>
      </c>
      <c r="N16" s="31">
        <f t="shared" si="6"/>
        <v>6993.685640873927</v>
      </c>
      <c r="O16" s="7">
        <f t="shared" si="7"/>
        <v>257.30238095238104</v>
      </c>
      <c r="P16" s="7">
        <f t="shared" si="8"/>
        <v>257.30238095238104</v>
      </c>
      <c r="Q16" s="7">
        <f t="shared" si="9"/>
        <v>3.25412184995125E-05</v>
      </c>
    </row>
    <row r="17" spans="1:17" s="4" customFormat="1" ht="12.75">
      <c r="A17" s="9" t="s">
        <v>483</v>
      </c>
      <c r="B17" s="26" t="s">
        <v>15</v>
      </c>
      <c r="C17" s="8">
        <v>238</v>
      </c>
      <c r="D17" s="63">
        <v>217486</v>
      </c>
      <c r="E17" s="27">
        <v>14750</v>
      </c>
      <c r="F17" s="28">
        <f t="shared" si="0"/>
        <v>3509.2656271186443</v>
      </c>
      <c r="G17" s="29">
        <f t="shared" si="1"/>
        <v>0.00016699100213142634</v>
      </c>
      <c r="H17" s="7">
        <f t="shared" si="2"/>
        <v>14.744813559322035</v>
      </c>
      <c r="I17" s="7">
        <f t="shared" si="10"/>
        <v>1129.2656271186443</v>
      </c>
      <c r="J17" s="7">
        <f t="shared" si="11"/>
        <v>1129.2656271186443</v>
      </c>
      <c r="K17" s="7">
        <f t="shared" si="3"/>
        <v>0.00014281904186054813</v>
      </c>
      <c r="L17" s="30">
        <f t="shared" si="4"/>
        <v>7824.514899105116</v>
      </c>
      <c r="M17" s="10">
        <f t="shared" si="5"/>
        <v>2244.255110394882</v>
      </c>
      <c r="N17" s="31">
        <f t="shared" si="6"/>
        <v>10068.770009499998</v>
      </c>
      <c r="O17" s="7">
        <f t="shared" si="7"/>
        <v>1129.2656271186443</v>
      </c>
      <c r="P17" s="7">
        <f t="shared" si="8"/>
        <v>1129.2656271186443</v>
      </c>
      <c r="Q17" s="7">
        <f t="shared" si="9"/>
        <v>0.00014281904186054813</v>
      </c>
    </row>
    <row r="18" spans="1:17" s="4" customFormat="1" ht="12.75">
      <c r="A18" s="25" t="s">
        <v>490</v>
      </c>
      <c r="B18" s="26" t="s">
        <v>218</v>
      </c>
      <c r="C18" s="58">
        <v>821</v>
      </c>
      <c r="D18" s="63">
        <v>975005</v>
      </c>
      <c r="E18" s="27">
        <v>79500</v>
      </c>
      <c r="F18" s="28">
        <f t="shared" si="0"/>
        <v>10068.919559748429</v>
      </c>
      <c r="G18" s="29">
        <f t="shared" si="1"/>
        <v>0.00047913698942296203</v>
      </c>
      <c r="H18" s="7">
        <f t="shared" si="2"/>
        <v>12.264213836477987</v>
      </c>
      <c r="I18" s="7">
        <f t="shared" si="10"/>
        <v>1858.9195597484274</v>
      </c>
      <c r="J18" s="7">
        <f t="shared" si="11"/>
        <v>1858.9195597484274</v>
      </c>
      <c r="K18" s="7">
        <f t="shared" si="3"/>
        <v>0.00023509890325494628</v>
      </c>
      <c r="L18" s="30">
        <f t="shared" si="4"/>
        <v>22450.39831248969</v>
      </c>
      <c r="M18" s="10">
        <f t="shared" si="5"/>
        <v>3694.3387114536704</v>
      </c>
      <c r="N18" s="31">
        <f t="shared" si="6"/>
        <v>26144.737023943362</v>
      </c>
      <c r="O18" s="7">
        <f t="shared" si="7"/>
        <v>1858.9195597484274</v>
      </c>
      <c r="P18" s="7">
        <f t="shared" si="8"/>
        <v>1858.9195597484274</v>
      </c>
      <c r="Q18" s="7">
        <f t="shared" si="9"/>
        <v>0.00023509890325494628</v>
      </c>
    </row>
    <row r="19" spans="1:17" s="4" customFormat="1" ht="12.75">
      <c r="A19" s="25" t="s">
        <v>494</v>
      </c>
      <c r="B19" s="26" t="s">
        <v>340</v>
      </c>
      <c r="C19" s="58">
        <v>2511</v>
      </c>
      <c r="D19" s="63">
        <v>2447748</v>
      </c>
      <c r="E19" s="27">
        <v>124750</v>
      </c>
      <c r="F19" s="28">
        <f t="shared" si="0"/>
        <v>49268.89962324649</v>
      </c>
      <c r="G19" s="29">
        <f t="shared" si="1"/>
        <v>0.002344497053292006</v>
      </c>
      <c r="H19" s="7">
        <f t="shared" si="2"/>
        <v>19.621226452905812</v>
      </c>
      <c r="I19" s="7">
        <f t="shared" si="10"/>
        <v>24158.899623246496</v>
      </c>
      <c r="J19" s="7">
        <f t="shared" si="11"/>
        <v>24158.899623246496</v>
      </c>
      <c r="K19" s="7">
        <f t="shared" si="3"/>
        <v>0.003055393535178165</v>
      </c>
      <c r="L19" s="30">
        <f t="shared" si="4"/>
        <v>109853.53635972369</v>
      </c>
      <c r="M19" s="10">
        <f t="shared" si="5"/>
        <v>48012.38312665967</v>
      </c>
      <c r="N19" s="31">
        <f t="shared" si="6"/>
        <v>157865.91948638335</v>
      </c>
      <c r="O19" s="7">
        <f t="shared" si="7"/>
        <v>24158.899623246496</v>
      </c>
      <c r="P19" s="7">
        <f t="shared" si="8"/>
        <v>24158.899623246496</v>
      </c>
      <c r="Q19" s="7">
        <f t="shared" si="9"/>
        <v>0.003055393535178165</v>
      </c>
    </row>
    <row r="20" spans="1:17" s="4" customFormat="1" ht="12.75">
      <c r="A20" s="25" t="s">
        <v>488</v>
      </c>
      <c r="B20" s="26" t="s">
        <v>185</v>
      </c>
      <c r="C20" s="58">
        <v>1316</v>
      </c>
      <c r="D20" s="63">
        <v>2020663</v>
      </c>
      <c r="E20" s="27">
        <v>125200</v>
      </c>
      <c r="F20" s="28">
        <f t="shared" si="0"/>
        <v>21239.556773162938</v>
      </c>
      <c r="G20" s="29">
        <f t="shared" si="1"/>
        <v>0.0010107000287949103</v>
      </c>
      <c r="H20" s="7">
        <f t="shared" si="2"/>
        <v>16.139480830670927</v>
      </c>
      <c r="I20" s="7">
        <f t="shared" si="10"/>
        <v>8079.556773162939</v>
      </c>
      <c r="J20" s="7">
        <f t="shared" si="11"/>
        <v>8079.556773162939</v>
      </c>
      <c r="K20" s="7">
        <f t="shared" si="3"/>
        <v>0.0010218273976383052</v>
      </c>
      <c r="L20" s="30">
        <f t="shared" si="4"/>
        <v>47357.26675625164</v>
      </c>
      <c r="M20" s="10">
        <f t="shared" si="5"/>
        <v>16056.972020092704</v>
      </c>
      <c r="N20" s="31">
        <f t="shared" si="6"/>
        <v>63414.23877634435</v>
      </c>
      <c r="O20" s="7">
        <f t="shared" si="7"/>
        <v>8079.556773162939</v>
      </c>
      <c r="P20" s="7">
        <f t="shared" si="8"/>
        <v>8079.556773162939</v>
      </c>
      <c r="Q20" s="7">
        <f t="shared" si="9"/>
        <v>0.0010218273976383052</v>
      </c>
    </row>
    <row r="21" spans="1:17" s="4" customFormat="1" ht="12.75">
      <c r="A21" s="25" t="s">
        <v>493</v>
      </c>
      <c r="B21" s="26" t="s">
        <v>330</v>
      </c>
      <c r="C21" s="58">
        <v>427</v>
      </c>
      <c r="D21" s="63">
        <v>846547</v>
      </c>
      <c r="E21" s="27">
        <v>85650</v>
      </c>
      <c r="F21" s="28">
        <f t="shared" si="0"/>
        <v>4220.380256859311</v>
      </c>
      <c r="G21" s="29">
        <f t="shared" si="1"/>
        <v>0.00020082991809522416</v>
      </c>
      <c r="H21" s="7">
        <f t="shared" si="2"/>
        <v>9.88379451255108</v>
      </c>
      <c r="I21" s="7">
        <f t="shared" si="10"/>
        <v>-49.619743140688556</v>
      </c>
      <c r="J21" s="7">
        <f t="shared" si="11"/>
        <v>0</v>
      </c>
      <c r="K21" s="7">
        <f t="shared" si="3"/>
        <v>0</v>
      </c>
      <c r="L21" s="30">
        <f t="shared" si="4"/>
        <v>9410.068005253424</v>
      </c>
      <c r="M21" s="10">
        <f t="shared" si="5"/>
        <v>0</v>
      </c>
      <c r="N21" s="31">
        <f t="shared" si="6"/>
        <v>9410.068005253424</v>
      </c>
      <c r="O21" s="7">
        <f t="shared" si="7"/>
        <v>-49.619743140688556</v>
      </c>
      <c r="P21" s="7">
        <f t="shared" si="8"/>
        <v>0</v>
      </c>
      <c r="Q21" s="7">
        <f t="shared" si="9"/>
        <v>0</v>
      </c>
    </row>
    <row r="22" spans="1:17" s="4" customFormat="1" ht="12.75">
      <c r="A22" s="25" t="s">
        <v>497</v>
      </c>
      <c r="B22" s="26" t="s">
        <v>439</v>
      </c>
      <c r="C22" s="58">
        <v>4022</v>
      </c>
      <c r="D22" s="63">
        <v>5668044</v>
      </c>
      <c r="E22" s="27">
        <v>420600</v>
      </c>
      <c r="F22" s="28">
        <f t="shared" si="0"/>
        <v>54200.83920114123</v>
      </c>
      <c r="G22" s="29">
        <f t="shared" si="1"/>
        <v>0.0025791870483154126</v>
      </c>
      <c r="H22" s="7">
        <f t="shared" si="2"/>
        <v>13.476091298145507</v>
      </c>
      <c r="I22" s="7">
        <f t="shared" si="10"/>
        <v>13980.839201141229</v>
      </c>
      <c r="J22" s="7">
        <f t="shared" si="11"/>
        <v>13980.839201141229</v>
      </c>
      <c r="K22" s="7">
        <f t="shared" si="3"/>
        <v>0.0017681668609785806</v>
      </c>
      <c r="L22" s="30">
        <f t="shared" si="4"/>
        <v>120850.1489873089</v>
      </c>
      <c r="M22" s="10">
        <f t="shared" si="5"/>
        <v>27784.933031946242</v>
      </c>
      <c r="N22" s="31">
        <f t="shared" si="6"/>
        <v>148635.08201925515</v>
      </c>
      <c r="O22" s="7">
        <f t="shared" si="7"/>
        <v>13980.839201141229</v>
      </c>
      <c r="P22" s="7">
        <f t="shared" si="8"/>
        <v>13980.839201141229</v>
      </c>
      <c r="Q22" s="7">
        <f t="shared" si="9"/>
        <v>0.0017681668609785806</v>
      </c>
    </row>
    <row r="23" spans="1:17" s="4" customFormat="1" ht="12.75">
      <c r="A23" s="9" t="s">
        <v>483</v>
      </c>
      <c r="B23" s="26" t="s">
        <v>16</v>
      </c>
      <c r="C23" s="8">
        <v>2011</v>
      </c>
      <c r="D23" s="63">
        <v>1762226</v>
      </c>
      <c r="E23" s="27">
        <v>83450</v>
      </c>
      <c r="F23" s="28">
        <f t="shared" si="0"/>
        <v>42466.58461354104</v>
      </c>
      <c r="G23" s="29">
        <f t="shared" si="1"/>
        <v>0.002020803859050386</v>
      </c>
      <c r="H23" s="7">
        <f t="shared" si="2"/>
        <v>21.117147992810064</v>
      </c>
      <c r="I23" s="7">
        <f t="shared" si="10"/>
        <v>22356.58461354104</v>
      </c>
      <c r="J23" s="7">
        <f t="shared" si="11"/>
        <v>22356.58461354104</v>
      </c>
      <c r="K23" s="7">
        <f t="shared" si="3"/>
        <v>0.002827453450369426</v>
      </c>
      <c r="L23" s="30">
        <f t="shared" si="4"/>
        <v>94686.59808906676</v>
      </c>
      <c r="M23" s="10">
        <f t="shared" si="5"/>
        <v>44430.53792218511</v>
      </c>
      <c r="N23" s="31">
        <f t="shared" si="6"/>
        <v>139117.13601125186</v>
      </c>
      <c r="O23" s="7">
        <f t="shared" si="7"/>
        <v>22356.58461354104</v>
      </c>
      <c r="P23" s="7">
        <f t="shared" si="8"/>
        <v>22356.58461354104</v>
      </c>
      <c r="Q23" s="7">
        <f t="shared" si="9"/>
        <v>0.002827453450369426</v>
      </c>
    </row>
    <row r="24" spans="1:17" s="4" customFormat="1" ht="12.75">
      <c r="A24" s="25" t="s">
        <v>494</v>
      </c>
      <c r="B24" s="26" t="s">
        <v>341</v>
      </c>
      <c r="C24" s="58">
        <v>1019</v>
      </c>
      <c r="D24" s="63">
        <v>974190</v>
      </c>
      <c r="E24" s="27">
        <v>64800</v>
      </c>
      <c r="F24" s="28">
        <f t="shared" si="0"/>
        <v>15319.438425925926</v>
      </c>
      <c r="G24" s="29">
        <f t="shared" si="1"/>
        <v>0.0007289868156650544</v>
      </c>
      <c r="H24" s="7">
        <f t="shared" si="2"/>
        <v>15.033796296296297</v>
      </c>
      <c r="I24" s="7">
        <f t="shared" si="10"/>
        <v>5129.438425925926</v>
      </c>
      <c r="J24" s="7">
        <f t="shared" si="11"/>
        <v>5129.438425925926</v>
      </c>
      <c r="K24" s="7">
        <f t="shared" si="3"/>
        <v>0.0006487237933050552</v>
      </c>
      <c r="L24" s="30">
        <f t="shared" si="4"/>
        <v>34157.3385848253</v>
      </c>
      <c r="M24" s="10">
        <f t="shared" si="5"/>
        <v>10194.030637603633</v>
      </c>
      <c r="N24" s="31">
        <f t="shared" si="6"/>
        <v>44351.36922242893</v>
      </c>
      <c r="O24" s="7">
        <f t="shared" si="7"/>
        <v>5129.438425925926</v>
      </c>
      <c r="P24" s="7">
        <f t="shared" si="8"/>
        <v>5129.438425925926</v>
      </c>
      <c r="Q24" s="7">
        <f t="shared" si="9"/>
        <v>0.0006487237933050552</v>
      </c>
    </row>
    <row r="25" spans="1:17" s="4" customFormat="1" ht="12.75">
      <c r="A25" s="25" t="s">
        <v>492</v>
      </c>
      <c r="B25" s="26" t="s">
        <v>312</v>
      </c>
      <c r="C25" s="58">
        <v>326</v>
      </c>
      <c r="D25" s="63">
        <v>334169</v>
      </c>
      <c r="E25" s="27">
        <v>19900</v>
      </c>
      <c r="F25" s="28">
        <f t="shared" si="0"/>
        <v>5474.326331658292</v>
      </c>
      <c r="G25" s="29">
        <f t="shared" si="1"/>
        <v>0.000260499870130568</v>
      </c>
      <c r="H25" s="7">
        <f t="shared" si="2"/>
        <v>16.79241206030151</v>
      </c>
      <c r="I25" s="7">
        <f t="shared" si="10"/>
        <v>2214.3263316582916</v>
      </c>
      <c r="J25" s="7">
        <f t="shared" si="11"/>
        <v>2214.3263316582916</v>
      </c>
      <c r="K25" s="7">
        <f t="shared" si="3"/>
        <v>0.0002800474551420961</v>
      </c>
      <c r="L25" s="30">
        <f t="shared" si="4"/>
        <v>12205.957740449947</v>
      </c>
      <c r="M25" s="10">
        <f t="shared" si="5"/>
        <v>4400.659213001939</v>
      </c>
      <c r="N25" s="31">
        <f t="shared" si="6"/>
        <v>16606.616953451885</v>
      </c>
      <c r="O25" s="7">
        <f t="shared" si="7"/>
        <v>2214.3263316582916</v>
      </c>
      <c r="P25" s="7">
        <f t="shared" si="8"/>
        <v>2214.3263316582916</v>
      </c>
      <c r="Q25" s="7">
        <f t="shared" si="9"/>
        <v>0.0002800474551420961</v>
      </c>
    </row>
    <row r="26" spans="1:17" s="4" customFormat="1" ht="12.75">
      <c r="A26" s="9" t="s">
        <v>482</v>
      </c>
      <c r="B26" s="26" t="s">
        <v>0</v>
      </c>
      <c r="C26" s="8">
        <v>23055</v>
      </c>
      <c r="D26" s="63">
        <v>38392855</v>
      </c>
      <c r="E26" s="27">
        <v>1963550</v>
      </c>
      <c r="F26" s="28">
        <f t="shared" si="0"/>
        <v>450789.27046675666</v>
      </c>
      <c r="G26" s="29">
        <f t="shared" si="1"/>
        <v>0.021451141071685317</v>
      </c>
      <c r="H26" s="7">
        <f t="shared" si="2"/>
        <v>19.55277685824145</v>
      </c>
      <c r="I26" s="7">
        <f t="shared" si="10"/>
        <v>220239.27046675666</v>
      </c>
      <c r="J26" s="7">
        <f t="shared" si="11"/>
        <v>220239.27046675666</v>
      </c>
      <c r="K26" s="7">
        <f t="shared" si="3"/>
        <v>0.027853820069229474</v>
      </c>
      <c r="L26" s="30">
        <f t="shared" si="4"/>
        <v>1005112.6753889958</v>
      </c>
      <c r="M26" s="10">
        <f t="shared" si="5"/>
        <v>437694.2823592464</v>
      </c>
      <c r="N26" s="31">
        <f t="shared" si="6"/>
        <v>1442806.9577482422</v>
      </c>
      <c r="O26" s="7">
        <f t="shared" si="7"/>
        <v>220239.27046675666</v>
      </c>
      <c r="P26" s="7">
        <f t="shared" si="8"/>
        <v>220239.27046675666</v>
      </c>
      <c r="Q26" s="7">
        <f t="shared" si="9"/>
        <v>0.027853820069229474</v>
      </c>
    </row>
    <row r="27" spans="1:17" s="4" customFormat="1" ht="12.75">
      <c r="A27" s="25" t="s">
        <v>487</v>
      </c>
      <c r="B27" s="26" t="s">
        <v>157</v>
      </c>
      <c r="C27" s="58">
        <v>19136</v>
      </c>
      <c r="D27" s="63">
        <v>26833914</v>
      </c>
      <c r="E27" s="27">
        <v>1503750</v>
      </c>
      <c r="F27" s="28">
        <f t="shared" si="0"/>
        <v>341475.49679401494</v>
      </c>
      <c r="G27" s="29">
        <f t="shared" si="1"/>
        <v>0.016249364246553034</v>
      </c>
      <c r="H27" s="7">
        <f t="shared" si="2"/>
        <v>17.84466433915212</v>
      </c>
      <c r="I27" s="7">
        <f t="shared" si="10"/>
        <v>150115.496794015</v>
      </c>
      <c r="J27" s="7">
        <f t="shared" si="11"/>
        <v>150115.496794015</v>
      </c>
      <c r="K27" s="7">
        <f t="shared" si="3"/>
        <v>0.01898521561773253</v>
      </c>
      <c r="L27" s="30">
        <f t="shared" si="4"/>
        <v>761378.7031954869</v>
      </c>
      <c r="M27" s="10">
        <f t="shared" si="5"/>
        <v>298333.2377600467</v>
      </c>
      <c r="N27" s="31">
        <f t="shared" si="6"/>
        <v>1059711.9409555336</v>
      </c>
      <c r="O27" s="7">
        <f t="shared" si="7"/>
        <v>150115.496794015</v>
      </c>
      <c r="P27" s="7">
        <f t="shared" si="8"/>
        <v>150115.496794015</v>
      </c>
      <c r="Q27" s="7">
        <f t="shared" si="9"/>
        <v>0.01898521561773253</v>
      </c>
    </row>
    <row r="28" spans="1:17" s="4" customFormat="1" ht="12.75">
      <c r="A28" s="25" t="s">
        <v>486</v>
      </c>
      <c r="B28" s="26" t="s">
        <v>120</v>
      </c>
      <c r="C28" s="58">
        <v>114</v>
      </c>
      <c r="D28" s="63">
        <v>223146</v>
      </c>
      <c r="E28" s="27">
        <v>19200</v>
      </c>
      <c r="F28" s="28">
        <f t="shared" si="0"/>
        <v>1324.929375</v>
      </c>
      <c r="G28" s="29">
        <f t="shared" si="1"/>
        <v>6.304774491131278E-05</v>
      </c>
      <c r="H28" s="7">
        <f t="shared" si="2"/>
        <v>11.6221875</v>
      </c>
      <c r="I28" s="7">
        <f t="shared" si="10"/>
        <v>184.92937500000008</v>
      </c>
      <c r="J28" s="7">
        <f t="shared" si="11"/>
        <v>184.92937500000008</v>
      </c>
      <c r="K28" s="7">
        <f t="shared" si="3"/>
        <v>2.3388152012347707E-05</v>
      </c>
      <c r="L28" s="30">
        <f t="shared" si="4"/>
        <v>2954.159284733744</v>
      </c>
      <c r="M28" s="10">
        <f t="shared" si="5"/>
        <v>367.5208781169052</v>
      </c>
      <c r="N28" s="31">
        <f t="shared" si="6"/>
        <v>3321.680162850649</v>
      </c>
      <c r="O28" s="7">
        <f t="shared" si="7"/>
        <v>184.92937500000008</v>
      </c>
      <c r="P28" s="7">
        <f t="shared" si="8"/>
        <v>184.92937500000008</v>
      </c>
      <c r="Q28" s="7">
        <f t="shared" si="9"/>
        <v>2.3388152012347707E-05</v>
      </c>
    </row>
    <row r="29" spans="1:17" s="4" customFormat="1" ht="12.75">
      <c r="A29" s="25" t="s">
        <v>485</v>
      </c>
      <c r="B29" s="26" t="s">
        <v>100</v>
      </c>
      <c r="C29" s="59">
        <v>461</v>
      </c>
      <c r="D29" s="63">
        <v>546817</v>
      </c>
      <c r="E29" s="27">
        <v>38350</v>
      </c>
      <c r="F29" s="28">
        <f t="shared" si="0"/>
        <v>6573.210873533247</v>
      </c>
      <c r="G29" s="29">
        <f t="shared" si="1"/>
        <v>0.00031279110435814103</v>
      </c>
      <c r="H29" s="7">
        <f t="shared" si="2"/>
        <v>14.258591916558018</v>
      </c>
      <c r="I29" s="7">
        <f t="shared" si="10"/>
        <v>1963.2108735332463</v>
      </c>
      <c r="J29" s="7">
        <f t="shared" si="11"/>
        <v>1963.2108735332463</v>
      </c>
      <c r="K29" s="7">
        <f t="shared" si="3"/>
        <v>0.0002482887012541381</v>
      </c>
      <c r="L29" s="30">
        <f t="shared" si="4"/>
        <v>14656.110958790572</v>
      </c>
      <c r="M29" s="10">
        <f t="shared" si="5"/>
        <v>3901.6028912096567</v>
      </c>
      <c r="N29" s="31">
        <f t="shared" si="6"/>
        <v>18557.71385000023</v>
      </c>
      <c r="O29" s="7">
        <f t="shared" si="7"/>
        <v>1963.2108735332463</v>
      </c>
      <c r="P29" s="7">
        <f t="shared" si="8"/>
        <v>1963.2108735332463</v>
      </c>
      <c r="Q29" s="7">
        <f t="shared" si="9"/>
        <v>0.0002482887012541381</v>
      </c>
    </row>
    <row r="30" spans="1:17" s="4" customFormat="1" ht="12.75">
      <c r="A30" s="25" t="s">
        <v>496</v>
      </c>
      <c r="B30" s="26" t="s">
        <v>399</v>
      </c>
      <c r="C30" s="58">
        <v>1521</v>
      </c>
      <c r="D30" s="63">
        <v>4068843</v>
      </c>
      <c r="E30" s="27">
        <v>203950</v>
      </c>
      <c r="F30" s="28">
        <f t="shared" si="0"/>
        <v>30344.252037264036</v>
      </c>
      <c r="G30" s="29">
        <f t="shared" si="1"/>
        <v>0.0014439536914712954</v>
      </c>
      <c r="H30" s="7">
        <f t="shared" si="2"/>
        <v>19.950198578082862</v>
      </c>
      <c r="I30" s="7">
        <f t="shared" si="10"/>
        <v>15134.252037264034</v>
      </c>
      <c r="J30" s="7">
        <f t="shared" si="11"/>
        <v>15134.252037264034</v>
      </c>
      <c r="K30" s="7">
        <f t="shared" si="3"/>
        <v>0.001914039817853243</v>
      </c>
      <c r="L30" s="30">
        <f t="shared" si="4"/>
        <v>67657.76016867645</v>
      </c>
      <c r="M30" s="10">
        <f t="shared" si="5"/>
        <v>30077.177292022086</v>
      </c>
      <c r="N30" s="31">
        <f t="shared" si="6"/>
        <v>97734.93746069854</v>
      </c>
      <c r="O30" s="7">
        <f t="shared" si="7"/>
        <v>15134.252037264034</v>
      </c>
      <c r="P30" s="7">
        <f t="shared" si="8"/>
        <v>15134.252037264034</v>
      </c>
      <c r="Q30" s="7">
        <f t="shared" si="9"/>
        <v>0.001914039817853243</v>
      </c>
    </row>
    <row r="31" spans="1:17" s="4" customFormat="1" ht="12.75">
      <c r="A31" s="25" t="s">
        <v>484</v>
      </c>
      <c r="B31" s="26" t="s">
        <v>75</v>
      </c>
      <c r="C31" s="60">
        <v>1525</v>
      </c>
      <c r="D31" s="63">
        <v>1767720</v>
      </c>
      <c r="E31" s="27">
        <v>146000</v>
      </c>
      <c r="F31" s="28">
        <f t="shared" si="0"/>
        <v>18464.198630136987</v>
      </c>
      <c r="G31" s="29">
        <f t="shared" si="1"/>
        <v>0.000878632557470988</v>
      </c>
      <c r="H31" s="7">
        <f t="shared" si="2"/>
        <v>12.107671232876712</v>
      </c>
      <c r="I31" s="7">
        <f t="shared" si="10"/>
        <v>3214.1986301369852</v>
      </c>
      <c r="J31" s="7">
        <f t="shared" si="11"/>
        <v>3214.1986301369852</v>
      </c>
      <c r="K31" s="7">
        <f t="shared" si="3"/>
        <v>0.0004065020290017394</v>
      </c>
      <c r="L31" s="30">
        <f t="shared" si="4"/>
        <v>41169.12557575928</v>
      </c>
      <c r="M31" s="10">
        <f t="shared" si="5"/>
        <v>6387.763452886261</v>
      </c>
      <c r="N31" s="31">
        <f t="shared" si="6"/>
        <v>47556.88902864554</v>
      </c>
      <c r="O31" s="7">
        <f t="shared" si="7"/>
        <v>3214.1986301369852</v>
      </c>
      <c r="P31" s="7">
        <f t="shared" si="8"/>
        <v>3214.1986301369852</v>
      </c>
      <c r="Q31" s="7">
        <f t="shared" si="9"/>
        <v>0.0004065020290017394</v>
      </c>
    </row>
    <row r="32" spans="1:17" s="4" customFormat="1" ht="12.75">
      <c r="A32" s="9" t="s">
        <v>483</v>
      </c>
      <c r="B32" s="26" t="s">
        <v>17</v>
      </c>
      <c r="C32" s="8">
        <v>68</v>
      </c>
      <c r="D32" s="63">
        <v>177899</v>
      </c>
      <c r="E32" s="27">
        <v>8150</v>
      </c>
      <c r="F32" s="28">
        <f t="shared" si="0"/>
        <v>1484.3106748466257</v>
      </c>
      <c r="G32" s="29">
        <f t="shared" si="1"/>
        <v>7.063202202522574E-05</v>
      </c>
      <c r="H32" s="7">
        <f t="shared" si="2"/>
        <v>21.828098159509203</v>
      </c>
      <c r="I32" s="7">
        <f t="shared" si="10"/>
        <v>804.3106748466258</v>
      </c>
      <c r="J32" s="7">
        <f t="shared" si="11"/>
        <v>804.3106748466258</v>
      </c>
      <c r="K32" s="7">
        <f t="shared" si="3"/>
        <v>0.00010172175366118469</v>
      </c>
      <c r="L32" s="30">
        <f t="shared" si="4"/>
        <v>3309.5274693623337</v>
      </c>
      <c r="M32" s="10">
        <f t="shared" si="5"/>
        <v>1598.4532770871713</v>
      </c>
      <c r="N32" s="31">
        <f t="shared" si="6"/>
        <v>4907.980746449505</v>
      </c>
      <c r="O32" s="7">
        <f t="shared" si="7"/>
        <v>804.3106748466258</v>
      </c>
      <c r="P32" s="7">
        <f t="shared" si="8"/>
        <v>804.3106748466258</v>
      </c>
      <c r="Q32" s="7">
        <f t="shared" si="9"/>
        <v>0.00010172175366118469</v>
      </c>
    </row>
    <row r="33" spans="1:17" s="4" customFormat="1" ht="12.75">
      <c r="A33" s="25" t="s">
        <v>491</v>
      </c>
      <c r="B33" s="26" t="s">
        <v>255</v>
      </c>
      <c r="C33" s="58">
        <v>33039</v>
      </c>
      <c r="D33" s="63">
        <v>49871763.4</v>
      </c>
      <c r="E33" s="27">
        <v>2481850</v>
      </c>
      <c r="F33" s="28">
        <f t="shared" si="0"/>
        <v>663905.228346838</v>
      </c>
      <c r="G33" s="29">
        <f t="shared" si="1"/>
        <v>0.031592421658021064</v>
      </c>
      <c r="H33" s="7">
        <f t="shared" si="2"/>
        <v>20.0945920986361</v>
      </c>
      <c r="I33" s="7">
        <f t="shared" si="10"/>
        <v>333515.2283468381</v>
      </c>
      <c r="J33" s="7">
        <f t="shared" si="11"/>
        <v>333515.2283468381</v>
      </c>
      <c r="K33" s="7">
        <f t="shared" si="3"/>
        <v>0.04217991251529782</v>
      </c>
      <c r="L33" s="30">
        <f t="shared" si="4"/>
        <v>1480291.577431505</v>
      </c>
      <c r="M33" s="10">
        <f t="shared" si="5"/>
        <v>662814.1666914196</v>
      </c>
      <c r="N33" s="31">
        <f t="shared" si="6"/>
        <v>2143105.7441229247</v>
      </c>
      <c r="O33" s="7">
        <f t="shared" si="7"/>
        <v>333515.2283468381</v>
      </c>
      <c r="P33" s="7">
        <f t="shared" si="8"/>
        <v>333515.2283468381</v>
      </c>
      <c r="Q33" s="7">
        <f t="shared" si="9"/>
        <v>0.04217991251529782</v>
      </c>
    </row>
    <row r="34" spans="1:17" s="4" customFormat="1" ht="12.75">
      <c r="A34" s="25" t="s">
        <v>486</v>
      </c>
      <c r="B34" s="26" t="s">
        <v>121</v>
      </c>
      <c r="C34" s="58">
        <v>5235</v>
      </c>
      <c r="D34" s="63">
        <v>14372103</v>
      </c>
      <c r="E34" s="27">
        <v>1404100</v>
      </c>
      <c r="F34" s="28">
        <f t="shared" si="0"/>
        <v>53584.47347411153</v>
      </c>
      <c r="G34" s="29">
        <f t="shared" si="1"/>
        <v>0.0025498568290123315</v>
      </c>
      <c r="H34" s="7">
        <f t="shared" si="2"/>
        <v>10.235811551883769</v>
      </c>
      <c r="I34" s="7">
        <f t="shared" si="10"/>
        <v>1234.47347411153</v>
      </c>
      <c r="J34" s="7">
        <f t="shared" si="11"/>
        <v>1234.47347411153</v>
      </c>
      <c r="K34" s="7">
        <f t="shared" si="3"/>
        <v>0.00015612475447846744</v>
      </c>
      <c r="L34" s="30">
        <f t="shared" si="4"/>
        <v>119475.85495348809</v>
      </c>
      <c r="M34" s="10">
        <f t="shared" si="5"/>
        <v>2453.3407697803336</v>
      </c>
      <c r="N34" s="31">
        <f t="shared" si="6"/>
        <v>121929.19572326842</v>
      </c>
      <c r="O34" s="7">
        <f t="shared" si="7"/>
        <v>1234.47347411153</v>
      </c>
      <c r="P34" s="7">
        <f t="shared" si="8"/>
        <v>1234.47347411153</v>
      </c>
      <c r="Q34" s="7">
        <f t="shared" si="9"/>
        <v>0.00015612475447846744</v>
      </c>
    </row>
    <row r="35" spans="1:17" s="4" customFormat="1" ht="12.75">
      <c r="A35" s="25" t="s">
        <v>496</v>
      </c>
      <c r="B35" s="26" t="s">
        <v>527</v>
      </c>
      <c r="C35" s="58">
        <v>251</v>
      </c>
      <c r="D35" s="63">
        <v>239934</v>
      </c>
      <c r="E35" s="27">
        <v>13500</v>
      </c>
      <c r="F35" s="28">
        <f t="shared" si="0"/>
        <v>4460.995111111111</v>
      </c>
      <c r="G35" s="29">
        <f t="shared" si="1"/>
        <v>0.0002122797540177919</v>
      </c>
      <c r="H35" s="7">
        <f t="shared" si="2"/>
        <v>17.77288888888889</v>
      </c>
      <c r="I35" s="7">
        <f t="shared" si="10"/>
        <v>1950.9951111111113</v>
      </c>
      <c r="J35" s="7">
        <f t="shared" si="11"/>
        <v>1950.9951111111113</v>
      </c>
      <c r="K35" s="7">
        <f t="shared" si="3"/>
        <v>0.00024674376493195773</v>
      </c>
      <c r="L35" s="30">
        <f t="shared" si="4"/>
        <v>9946.560454696484</v>
      </c>
      <c r="M35" s="10">
        <f t="shared" si="5"/>
        <v>3877.3257976854375</v>
      </c>
      <c r="N35" s="31">
        <f t="shared" si="6"/>
        <v>13823.886252381923</v>
      </c>
      <c r="O35" s="7">
        <f t="shared" si="7"/>
        <v>1950.9951111111113</v>
      </c>
      <c r="P35" s="7">
        <f t="shared" si="8"/>
        <v>1950.9951111111113</v>
      </c>
      <c r="Q35" s="7">
        <f t="shared" si="9"/>
        <v>0.00024674376493195773</v>
      </c>
    </row>
    <row r="36" spans="1:17" s="4" customFormat="1" ht="12.75">
      <c r="A36" s="25" t="s">
        <v>493</v>
      </c>
      <c r="B36" s="26" t="s">
        <v>331</v>
      </c>
      <c r="C36" s="58">
        <v>8514</v>
      </c>
      <c r="D36" s="63">
        <v>17630733.3</v>
      </c>
      <c r="E36" s="27">
        <v>888100</v>
      </c>
      <c r="F36" s="28">
        <f t="shared" si="0"/>
        <v>169021.57788109448</v>
      </c>
      <c r="G36" s="29">
        <f t="shared" si="1"/>
        <v>0.008043016879110881</v>
      </c>
      <c r="H36" s="7">
        <f t="shared" si="2"/>
        <v>19.85219378448373</v>
      </c>
      <c r="I36" s="7">
        <f t="shared" si="10"/>
        <v>83881.57788109449</v>
      </c>
      <c r="J36" s="7">
        <f t="shared" si="11"/>
        <v>83881.57788109449</v>
      </c>
      <c r="K36" s="7">
        <f t="shared" si="3"/>
        <v>0.010608563915379156</v>
      </c>
      <c r="L36" s="30">
        <f t="shared" si="4"/>
        <v>376862.8524956531</v>
      </c>
      <c r="M36" s="10">
        <f t="shared" si="5"/>
        <v>166702.72724758522</v>
      </c>
      <c r="N36" s="31">
        <f t="shared" si="6"/>
        <v>543565.5797432383</v>
      </c>
      <c r="O36" s="7">
        <f t="shared" si="7"/>
        <v>83881.57788109449</v>
      </c>
      <c r="P36" s="7">
        <f t="shared" si="8"/>
        <v>83881.57788109449</v>
      </c>
      <c r="Q36" s="7">
        <f t="shared" si="9"/>
        <v>0.010608563915379156</v>
      </c>
    </row>
    <row r="37" spans="1:17" s="4" customFormat="1" ht="12.75">
      <c r="A37" s="25" t="s">
        <v>496</v>
      </c>
      <c r="B37" s="26" t="s">
        <v>400</v>
      </c>
      <c r="C37" s="58">
        <v>509</v>
      </c>
      <c r="D37" s="63">
        <v>985119</v>
      </c>
      <c r="E37" s="27">
        <v>70300</v>
      </c>
      <c r="F37" s="28">
        <f t="shared" si="0"/>
        <v>7132.653926031295</v>
      </c>
      <c r="G37" s="29">
        <f t="shared" si="1"/>
        <v>0.0003394126160642296</v>
      </c>
      <c r="H37" s="7">
        <f t="shared" si="2"/>
        <v>14.013072546230442</v>
      </c>
      <c r="I37" s="7">
        <f t="shared" si="10"/>
        <v>2042.6539260312948</v>
      </c>
      <c r="J37" s="7">
        <f t="shared" si="11"/>
        <v>2042.6539260312948</v>
      </c>
      <c r="K37" s="7">
        <f t="shared" si="3"/>
        <v>0.00025833592164921745</v>
      </c>
      <c r="L37" s="30">
        <f t="shared" si="4"/>
        <v>15903.486040814772</v>
      </c>
      <c r="M37" s="10">
        <f t="shared" si="5"/>
        <v>4059.484679402421</v>
      </c>
      <c r="N37" s="31">
        <f t="shared" si="6"/>
        <v>19962.970720217192</v>
      </c>
      <c r="O37" s="7">
        <f t="shared" si="7"/>
        <v>2042.6539260312948</v>
      </c>
      <c r="P37" s="7">
        <f t="shared" si="8"/>
        <v>2042.6539260312948</v>
      </c>
      <c r="Q37" s="7">
        <f t="shared" si="9"/>
        <v>0.00025833592164921745</v>
      </c>
    </row>
    <row r="38" spans="1:17" s="4" customFormat="1" ht="12.75">
      <c r="A38" s="25" t="s">
        <v>492</v>
      </c>
      <c r="B38" s="26" t="s">
        <v>313</v>
      </c>
      <c r="C38" s="58">
        <v>122</v>
      </c>
      <c r="D38" s="63">
        <v>454343</v>
      </c>
      <c r="E38" s="27">
        <v>63950</v>
      </c>
      <c r="F38" s="28">
        <f t="shared" si="0"/>
        <v>866.7685066458171</v>
      </c>
      <c r="G38" s="29">
        <f t="shared" si="1"/>
        <v>4.124582089831391E-05</v>
      </c>
      <c r="H38" s="7">
        <f t="shared" si="2"/>
        <v>7.104659890539484</v>
      </c>
      <c r="I38" s="7">
        <f t="shared" si="10"/>
        <v>-353.231493354183</v>
      </c>
      <c r="J38" s="7">
        <f t="shared" si="11"/>
        <v>0</v>
      </c>
      <c r="K38" s="7">
        <f t="shared" si="3"/>
        <v>0</v>
      </c>
      <c r="L38" s="30">
        <f t="shared" si="4"/>
        <v>1932.6103563992174</v>
      </c>
      <c r="M38" s="10">
        <f t="shared" si="5"/>
        <v>0</v>
      </c>
      <c r="N38" s="31">
        <f t="shared" si="6"/>
        <v>1932.6103563992174</v>
      </c>
      <c r="O38" s="7">
        <f t="shared" si="7"/>
        <v>-353.231493354183</v>
      </c>
      <c r="P38" s="7">
        <f t="shared" si="8"/>
        <v>0</v>
      </c>
      <c r="Q38" s="7">
        <f t="shared" si="9"/>
        <v>0</v>
      </c>
    </row>
    <row r="39" spans="1:17" s="4" customFormat="1" ht="12.75">
      <c r="A39" s="25" t="s">
        <v>496</v>
      </c>
      <c r="B39" s="26" t="s">
        <v>401</v>
      </c>
      <c r="C39" s="58">
        <v>50</v>
      </c>
      <c r="D39" s="63">
        <v>154691</v>
      </c>
      <c r="E39" s="27">
        <v>47550</v>
      </c>
      <c r="F39" s="28">
        <f t="shared" si="0"/>
        <v>162.6614090431125</v>
      </c>
      <c r="G39" s="29">
        <f t="shared" si="1"/>
        <v>7.74036353769035E-06</v>
      </c>
      <c r="H39" s="7">
        <f t="shared" si="2"/>
        <v>3.25322818086225</v>
      </c>
      <c r="I39" s="7">
        <f t="shared" si="10"/>
        <v>-337.3385909568875</v>
      </c>
      <c r="J39" s="7">
        <f t="shared" si="11"/>
        <v>0</v>
      </c>
      <c r="K39" s="7">
        <f t="shared" si="3"/>
        <v>0</v>
      </c>
      <c r="L39" s="30">
        <f t="shared" si="4"/>
        <v>362.68175561628277</v>
      </c>
      <c r="M39" s="10">
        <f t="shared" si="5"/>
        <v>0</v>
      </c>
      <c r="N39" s="31">
        <f t="shared" si="6"/>
        <v>362.68175561628277</v>
      </c>
      <c r="O39" s="7">
        <f t="shared" si="7"/>
        <v>-337.3385909568875</v>
      </c>
      <c r="P39" s="7">
        <f t="shared" si="8"/>
        <v>0</v>
      </c>
      <c r="Q39" s="7">
        <f t="shared" si="9"/>
        <v>0</v>
      </c>
    </row>
    <row r="40" spans="1:17" s="4" customFormat="1" ht="12.75">
      <c r="A40" s="25" t="s">
        <v>495</v>
      </c>
      <c r="B40" s="26" t="s">
        <v>371</v>
      </c>
      <c r="C40" s="58">
        <v>6668</v>
      </c>
      <c r="D40" s="63">
        <v>14435790</v>
      </c>
      <c r="E40" s="27">
        <v>814550</v>
      </c>
      <c r="F40" s="28">
        <f t="shared" si="0"/>
        <v>118173.03752992449</v>
      </c>
      <c r="G40" s="29">
        <f t="shared" si="1"/>
        <v>0.005623351452662653</v>
      </c>
      <c r="H40" s="7">
        <f t="shared" si="2"/>
        <v>17.722411147259223</v>
      </c>
      <c r="I40" s="7">
        <f t="shared" si="10"/>
        <v>51493.0375299245</v>
      </c>
      <c r="J40" s="7">
        <f t="shared" si="11"/>
        <v>51493.0375299245</v>
      </c>
      <c r="K40" s="7">
        <f t="shared" si="3"/>
        <v>0.006512361756088773</v>
      </c>
      <c r="L40" s="30">
        <f t="shared" si="4"/>
        <v>263487.2338189465</v>
      </c>
      <c r="M40" s="10">
        <f t="shared" si="5"/>
        <v>102335.10154838624</v>
      </c>
      <c r="N40" s="31">
        <f t="shared" si="6"/>
        <v>365822.3353673328</v>
      </c>
      <c r="O40" s="7">
        <f t="shared" si="7"/>
        <v>51493.0375299245</v>
      </c>
      <c r="P40" s="7">
        <f t="shared" si="8"/>
        <v>51493.0375299245</v>
      </c>
      <c r="Q40" s="7">
        <f t="shared" si="9"/>
        <v>0.006512361756088773</v>
      </c>
    </row>
    <row r="41" spans="1:17" s="4" customFormat="1" ht="12.75">
      <c r="A41" s="25" t="s">
        <v>487</v>
      </c>
      <c r="B41" s="26" t="s">
        <v>158</v>
      </c>
      <c r="C41" s="58">
        <v>3189</v>
      </c>
      <c r="D41" s="63">
        <v>6596078</v>
      </c>
      <c r="E41" s="27">
        <v>578950</v>
      </c>
      <c r="F41" s="28">
        <f t="shared" si="0"/>
        <v>36332.831405129975</v>
      </c>
      <c r="G41" s="29">
        <f t="shared" si="1"/>
        <v>0.0017289246729369017</v>
      </c>
      <c r="H41" s="7">
        <f t="shared" si="2"/>
        <v>11.393173849209777</v>
      </c>
      <c r="I41" s="7">
        <f t="shared" si="10"/>
        <v>4442.831405129979</v>
      </c>
      <c r="J41" s="7">
        <f t="shared" si="11"/>
        <v>4442.831405129979</v>
      </c>
      <c r="K41" s="7">
        <f t="shared" si="3"/>
        <v>0.0005618881060318961</v>
      </c>
      <c r="L41" s="30">
        <f t="shared" si="4"/>
        <v>81010.33403092182</v>
      </c>
      <c r="M41" s="10">
        <f t="shared" si="5"/>
        <v>8829.496662381156</v>
      </c>
      <c r="N41" s="31">
        <f t="shared" si="6"/>
        <v>89839.83069330297</v>
      </c>
      <c r="O41" s="7">
        <f t="shared" si="7"/>
        <v>4442.831405129979</v>
      </c>
      <c r="P41" s="7">
        <f t="shared" si="8"/>
        <v>4442.831405129979</v>
      </c>
      <c r="Q41" s="7">
        <f t="shared" si="9"/>
        <v>0.0005618881060318961</v>
      </c>
    </row>
    <row r="42" spans="1:17" s="4" customFormat="1" ht="12.75">
      <c r="A42" s="25" t="s">
        <v>495</v>
      </c>
      <c r="B42" s="26" t="s">
        <v>372</v>
      </c>
      <c r="C42" s="58">
        <v>942</v>
      </c>
      <c r="D42" s="63">
        <v>664038</v>
      </c>
      <c r="E42" s="27">
        <v>63500</v>
      </c>
      <c r="F42" s="28">
        <f t="shared" si="0"/>
        <v>9850.768440944881</v>
      </c>
      <c r="G42" s="29">
        <f t="shared" si="1"/>
        <v>0.00046875610697747806</v>
      </c>
      <c r="H42" s="7">
        <f t="shared" si="2"/>
        <v>10.457291338582678</v>
      </c>
      <c r="I42" s="7">
        <f t="shared" si="10"/>
        <v>430.7684409448827</v>
      </c>
      <c r="J42" s="7">
        <f t="shared" si="11"/>
        <v>430.7684409448827</v>
      </c>
      <c r="K42" s="7">
        <f t="shared" si="3"/>
        <v>5.447959675925438E-05</v>
      </c>
      <c r="L42" s="30">
        <f t="shared" si="4"/>
        <v>21963.992647969986</v>
      </c>
      <c r="M42" s="10">
        <f t="shared" si="5"/>
        <v>856.0911195482786</v>
      </c>
      <c r="N42" s="31">
        <f t="shared" si="6"/>
        <v>22820.083767518263</v>
      </c>
      <c r="O42" s="7">
        <f t="shared" si="7"/>
        <v>430.7684409448827</v>
      </c>
      <c r="P42" s="7">
        <f t="shared" si="8"/>
        <v>430.7684409448827</v>
      </c>
      <c r="Q42" s="7">
        <f t="shared" si="9"/>
        <v>5.447959675925438E-05</v>
      </c>
    </row>
    <row r="43" spans="1:17" s="4" customFormat="1" ht="12.75">
      <c r="A43" s="25" t="s">
        <v>487</v>
      </c>
      <c r="B43" s="26" t="s">
        <v>159</v>
      </c>
      <c r="C43" s="58">
        <v>2732</v>
      </c>
      <c r="D43" s="63">
        <v>2194235</v>
      </c>
      <c r="E43" s="27">
        <v>185250</v>
      </c>
      <c r="F43" s="28">
        <f t="shared" si="0"/>
        <v>32359.78418353576</v>
      </c>
      <c r="G43" s="29">
        <f t="shared" si="1"/>
        <v>0.001539864280379999</v>
      </c>
      <c r="H43" s="7">
        <f t="shared" si="2"/>
        <v>11.84472334682861</v>
      </c>
      <c r="I43" s="7">
        <f t="shared" si="10"/>
        <v>5039.784183535764</v>
      </c>
      <c r="J43" s="7">
        <f t="shared" si="11"/>
        <v>5039.784183535764</v>
      </c>
      <c r="K43" s="7">
        <f t="shared" si="3"/>
        <v>0.0006373851563277066</v>
      </c>
      <c r="L43" s="30">
        <f t="shared" si="4"/>
        <v>72151.73782208002</v>
      </c>
      <c r="M43" s="10">
        <f t="shared" si="5"/>
        <v>10015.855559197955</v>
      </c>
      <c r="N43" s="31">
        <f t="shared" si="6"/>
        <v>82167.59338127797</v>
      </c>
      <c r="O43" s="7">
        <f t="shared" si="7"/>
        <v>5039.784183535764</v>
      </c>
      <c r="P43" s="7">
        <f t="shared" si="8"/>
        <v>5039.784183535764</v>
      </c>
      <c r="Q43" s="7">
        <f t="shared" si="9"/>
        <v>0.0006373851563277066</v>
      </c>
    </row>
    <row r="44" spans="1:17" s="4" customFormat="1" ht="12.75">
      <c r="A44" s="25" t="s">
        <v>497</v>
      </c>
      <c r="B44" s="26" t="s">
        <v>440</v>
      </c>
      <c r="C44" s="58">
        <v>7246</v>
      </c>
      <c r="D44" s="63">
        <v>9982140</v>
      </c>
      <c r="E44" s="27">
        <v>576350</v>
      </c>
      <c r="F44" s="28">
        <f t="shared" si="0"/>
        <v>125497.67752233885</v>
      </c>
      <c r="G44" s="29">
        <f t="shared" si="1"/>
        <v>0.005971899867787754</v>
      </c>
      <c r="H44" s="7">
        <f t="shared" si="2"/>
        <v>17.319580116248808</v>
      </c>
      <c r="I44" s="7">
        <f t="shared" si="10"/>
        <v>53037.67752233886</v>
      </c>
      <c r="J44" s="7">
        <f t="shared" si="11"/>
        <v>53037.67752233886</v>
      </c>
      <c r="K44" s="7">
        <f t="shared" si="3"/>
        <v>0.006707713494810318</v>
      </c>
      <c r="L44" s="30">
        <f t="shared" si="4"/>
        <v>279818.7860127553</v>
      </c>
      <c r="M44" s="10">
        <f t="shared" si="5"/>
        <v>105404.85423849626</v>
      </c>
      <c r="N44" s="31">
        <f t="shared" si="6"/>
        <v>385223.6402512516</v>
      </c>
      <c r="O44" s="7">
        <f t="shared" si="7"/>
        <v>53037.67752233886</v>
      </c>
      <c r="P44" s="7">
        <f t="shared" si="8"/>
        <v>53037.67752233886</v>
      </c>
      <c r="Q44" s="7">
        <f t="shared" si="9"/>
        <v>0.006707713494810318</v>
      </c>
    </row>
    <row r="45" spans="1:17" s="4" customFormat="1" ht="12.75">
      <c r="A45" s="25" t="s">
        <v>490</v>
      </c>
      <c r="B45" s="26" t="s">
        <v>219</v>
      </c>
      <c r="C45" s="58">
        <v>2607</v>
      </c>
      <c r="D45" s="63">
        <v>4999400</v>
      </c>
      <c r="E45" s="27">
        <v>421600</v>
      </c>
      <c r="F45" s="28">
        <f t="shared" si="0"/>
        <v>30914.221537001897</v>
      </c>
      <c r="G45" s="29">
        <f t="shared" si="1"/>
        <v>0.0014710761119600864</v>
      </c>
      <c r="H45" s="7">
        <f t="shared" si="2"/>
        <v>11.858159392789373</v>
      </c>
      <c r="I45" s="7">
        <f t="shared" si="10"/>
        <v>4844.221537001896</v>
      </c>
      <c r="J45" s="7">
        <f t="shared" si="11"/>
        <v>4844.221537001896</v>
      </c>
      <c r="K45" s="7">
        <f t="shared" si="3"/>
        <v>0.0006126522067621163</v>
      </c>
      <c r="L45" s="30">
        <f t="shared" si="4"/>
        <v>68928.60578613862</v>
      </c>
      <c r="M45" s="10">
        <f t="shared" si="5"/>
        <v>9627.2025635287</v>
      </c>
      <c r="N45" s="31">
        <f t="shared" si="6"/>
        <v>78555.80834966732</v>
      </c>
      <c r="O45" s="7">
        <f t="shared" si="7"/>
        <v>4844.221537001896</v>
      </c>
      <c r="P45" s="7">
        <f t="shared" si="8"/>
        <v>4844.221537001896</v>
      </c>
      <c r="Q45" s="7">
        <f t="shared" si="9"/>
        <v>0.0006126522067621163</v>
      </c>
    </row>
    <row r="46" spans="1:17" s="4" customFormat="1" ht="12.75">
      <c r="A46" s="25" t="s">
        <v>497</v>
      </c>
      <c r="B46" s="26" t="s">
        <v>441</v>
      </c>
      <c r="C46" s="58">
        <v>21277</v>
      </c>
      <c r="D46" s="63">
        <v>40918799.974</v>
      </c>
      <c r="E46" s="27">
        <v>2228800</v>
      </c>
      <c r="F46" s="28">
        <f t="shared" si="0"/>
        <v>390626.9324510041</v>
      </c>
      <c r="G46" s="29">
        <f t="shared" si="1"/>
        <v>0.018588271690073682</v>
      </c>
      <c r="H46" s="7">
        <f t="shared" si="2"/>
        <v>18.359117001974155</v>
      </c>
      <c r="I46" s="7">
        <f t="shared" si="10"/>
        <v>177856.9324510041</v>
      </c>
      <c r="J46" s="7">
        <f t="shared" si="11"/>
        <v>177856.9324510041</v>
      </c>
      <c r="K46" s="7">
        <f t="shared" si="3"/>
        <v>0.02249369508015663</v>
      </c>
      <c r="L46" s="30">
        <f t="shared" si="4"/>
        <v>870970.3333184797</v>
      </c>
      <c r="M46" s="10">
        <f t="shared" si="5"/>
        <v>353465.4026358554</v>
      </c>
      <c r="N46" s="31">
        <f t="shared" si="6"/>
        <v>1224435.7359543352</v>
      </c>
      <c r="O46" s="7">
        <f t="shared" si="7"/>
        <v>177856.9324510041</v>
      </c>
      <c r="P46" s="7">
        <f t="shared" si="8"/>
        <v>177856.9324510041</v>
      </c>
      <c r="Q46" s="7">
        <f t="shared" si="9"/>
        <v>0.02249369508015663</v>
      </c>
    </row>
    <row r="47" spans="1:17" s="4" customFormat="1" ht="12.75">
      <c r="A47" s="25" t="s">
        <v>494</v>
      </c>
      <c r="B47" s="26" t="s">
        <v>342</v>
      </c>
      <c r="C47" s="58">
        <v>922</v>
      </c>
      <c r="D47" s="63">
        <v>1179936</v>
      </c>
      <c r="E47" s="27">
        <v>56400</v>
      </c>
      <c r="F47" s="28">
        <f t="shared" si="0"/>
        <v>19289.024680851064</v>
      </c>
      <c r="G47" s="29">
        <f t="shared" si="1"/>
        <v>0.0009178825155614911</v>
      </c>
      <c r="H47" s="7">
        <f t="shared" si="2"/>
        <v>20.920851063829787</v>
      </c>
      <c r="I47" s="7">
        <f t="shared" si="10"/>
        <v>10069.024680851064</v>
      </c>
      <c r="J47" s="7">
        <f t="shared" si="11"/>
        <v>10069.024680851064</v>
      </c>
      <c r="K47" s="7">
        <f t="shared" si="3"/>
        <v>0.0012734368450216492</v>
      </c>
      <c r="L47" s="30">
        <f t="shared" si="4"/>
        <v>43008.217969651785</v>
      </c>
      <c r="M47" s="10">
        <f t="shared" si="5"/>
        <v>20010.757038935393</v>
      </c>
      <c r="N47" s="31">
        <f t="shared" si="6"/>
        <v>63018.97500858718</v>
      </c>
      <c r="O47" s="7">
        <f t="shared" si="7"/>
        <v>10069.024680851064</v>
      </c>
      <c r="P47" s="7">
        <f t="shared" si="8"/>
        <v>10069.024680851064</v>
      </c>
      <c r="Q47" s="7">
        <f t="shared" si="9"/>
        <v>0.0012734368450216492</v>
      </c>
    </row>
    <row r="48" spans="1:17" s="4" customFormat="1" ht="12.75">
      <c r="A48" s="9" t="s">
        <v>483</v>
      </c>
      <c r="B48" s="26" t="s">
        <v>18</v>
      </c>
      <c r="C48" s="8">
        <v>1027</v>
      </c>
      <c r="D48" s="63">
        <v>522809</v>
      </c>
      <c r="E48" s="27">
        <v>32600</v>
      </c>
      <c r="F48" s="28">
        <f t="shared" si="0"/>
        <v>16470.087208588957</v>
      </c>
      <c r="G48" s="29">
        <f t="shared" si="1"/>
        <v>0.0007837412896020908</v>
      </c>
      <c r="H48" s="7">
        <f t="shared" si="2"/>
        <v>16.03708588957055</v>
      </c>
      <c r="I48" s="7">
        <f t="shared" si="10"/>
        <v>6200.087208588957</v>
      </c>
      <c r="J48" s="7">
        <f t="shared" si="11"/>
        <v>6200.087208588957</v>
      </c>
      <c r="K48" s="7">
        <f t="shared" si="3"/>
        <v>0.0007841295203873967</v>
      </c>
      <c r="L48" s="30">
        <f t="shared" si="4"/>
        <v>36722.9091344039</v>
      </c>
      <c r="M48" s="10">
        <f t="shared" si="5"/>
        <v>12321.79309156268</v>
      </c>
      <c r="N48" s="31">
        <f t="shared" si="6"/>
        <v>49044.702225966575</v>
      </c>
      <c r="O48" s="7">
        <f t="shared" si="7"/>
        <v>6200.087208588957</v>
      </c>
      <c r="P48" s="7">
        <f t="shared" si="8"/>
        <v>6200.087208588957</v>
      </c>
      <c r="Q48" s="7">
        <f t="shared" si="9"/>
        <v>0.0007841295203873967</v>
      </c>
    </row>
    <row r="49" spans="1:17" s="4" customFormat="1" ht="12.75">
      <c r="A49" s="25" t="s">
        <v>486</v>
      </c>
      <c r="B49" s="26" t="s">
        <v>122</v>
      </c>
      <c r="C49" s="58">
        <v>2686</v>
      </c>
      <c r="D49" s="63">
        <v>5378304</v>
      </c>
      <c r="E49" s="27">
        <v>695050</v>
      </c>
      <c r="F49" s="28">
        <f t="shared" si="0"/>
        <v>20784.295437738292</v>
      </c>
      <c r="G49" s="29">
        <f t="shared" si="1"/>
        <v>0.0009890360812023554</v>
      </c>
      <c r="H49" s="7">
        <f t="shared" si="2"/>
        <v>7.738010215092439</v>
      </c>
      <c r="I49" s="7">
        <f t="shared" si="10"/>
        <v>-6075.704562261709</v>
      </c>
      <c r="J49" s="7">
        <f t="shared" si="11"/>
        <v>0</v>
      </c>
      <c r="K49" s="7">
        <f t="shared" si="3"/>
        <v>0</v>
      </c>
      <c r="L49" s="30">
        <f t="shared" si="4"/>
        <v>46342.18283826923</v>
      </c>
      <c r="M49" s="10">
        <f t="shared" si="5"/>
        <v>0</v>
      </c>
      <c r="N49" s="31">
        <f t="shared" si="6"/>
        <v>46342.18283826923</v>
      </c>
      <c r="O49" s="7">
        <f t="shared" si="7"/>
        <v>-6075.704562261709</v>
      </c>
      <c r="P49" s="7">
        <f t="shared" si="8"/>
        <v>0</v>
      </c>
      <c r="Q49" s="7">
        <f t="shared" si="9"/>
        <v>0</v>
      </c>
    </row>
    <row r="50" spans="1:17" s="4" customFormat="1" ht="12.75">
      <c r="A50" s="25" t="s">
        <v>489</v>
      </c>
      <c r="B50" s="26" t="s">
        <v>202</v>
      </c>
      <c r="C50" s="58">
        <v>3120</v>
      </c>
      <c r="D50" s="63">
        <v>8148968</v>
      </c>
      <c r="E50" s="27">
        <v>950550</v>
      </c>
      <c r="F50" s="28">
        <f t="shared" si="0"/>
        <v>26747.441123560046</v>
      </c>
      <c r="G50" s="29">
        <f t="shared" si="1"/>
        <v>0.0012727967820840044</v>
      </c>
      <c r="H50" s="7">
        <f t="shared" si="2"/>
        <v>8.572897796012835</v>
      </c>
      <c r="I50" s="7">
        <f t="shared" si="10"/>
        <v>-4452.558876439954</v>
      </c>
      <c r="J50" s="7">
        <f t="shared" si="11"/>
        <v>0</v>
      </c>
      <c r="K50" s="7">
        <f t="shared" si="3"/>
        <v>0</v>
      </c>
      <c r="L50" s="30">
        <f t="shared" si="4"/>
        <v>59638.047905786734</v>
      </c>
      <c r="M50" s="10">
        <f t="shared" si="5"/>
        <v>0</v>
      </c>
      <c r="N50" s="31">
        <f t="shared" si="6"/>
        <v>59638.047905786734</v>
      </c>
      <c r="O50" s="7">
        <f t="shared" si="7"/>
        <v>-4452.558876439954</v>
      </c>
      <c r="P50" s="7">
        <f t="shared" si="8"/>
        <v>0</v>
      </c>
      <c r="Q50" s="7">
        <f t="shared" si="9"/>
        <v>0</v>
      </c>
    </row>
    <row r="51" spans="1:17" s="4" customFormat="1" ht="12.75">
      <c r="A51" s="25" t="s">
        <v>489</v>
      </c>
      <c r="B51" s="26" t="s">
        <v>203</v>
      </c>
      <c r="C51" s="58">
        <v>2165</v>
      </c>
      <c r="D51" s="63">
        <v>6506976</v>
      </c>
      <c r="E51" s="27">
        <v>726550</v>
      </c>
      <c r="F51" s="28">
        <f t="shared" si="0"/>
        <v>19389.722716949967</v>
      </c>
      <c r="G51" s="29">
        <f t="shared" si="1"/>
        <v>0.0009226743061375238</v>
      </c>
      <c r="H51" s="7">
        <f t="shared" si="2"/>
        <v>8.95599201706696</v>
      </c>
      <c r="I51" s="7">
        <f t="shared" si="10"/>
        <v>-2260.2772830500326</v>
      </c>
      <c r="J51" s="7">
        <f t="shared" si="11"/>
        <v>0</v>
      </c>
      <c r="K51" s="7">
        <f t="shared" si="3"/>
        <v>0</v>
      </c>
      <c r="L51" s="30">
        <f t="shared" si="4"/>
        <v>43232.74166420421</v>
      </c>
      <c r="M51" s="10">
        <f t="shared" si="5"/>
        <v>0</v>
      </c>
      <c r="N51" s="31">
        <f t="shared" si="6"/>
        <v>43232.74166420421</v>
      </c>
      <c r="O51" s="7">
        <f t="shared" si="7"/>
        <v>-2260.2772830500326</v>
      </c>
      <c r="P51" s="7">
        <f t="shared" si="8"/>
        <v>0</v>
      </c>
      <c r="Q51" s="7">
        <f t="shared" si="9"/>
        <v>0</v>
      </c>
    </row>
    <row r="52" spans="1:17" s="4" customFormat="1" ht="12.75">
      <c r="A52" s="25" t="s">
        <v>493</v>
      </c>
      <c r="B52" s="26" t="s">
        <v>332</v>
      </c>
      <c r="C52" s="58">
        <v>3061</v>
      </c>
      <c r="D52" s="63">
        <v>2945765</v>
      </c>
      <c r="E52" s="27">
        <v>219500</v>
      </c>
      <c r="F52" s="28">
        <f t="shared" si="0"/>
        <v>41079.66589977221</v>
      </c>
      <c r="G52" s="29">
        <f t="shared" si="1"/>
        <v>0.0019548063055744333</v>
      </c>
      <c r="H52" s="7">
        <f t="shared" si="2"/>
        <v>13.420341685649202</v>
      </c>
      <c r="I52" s="7">
        <f t="shared" si="10"/>
        <v>10469.665899772208</v>
      </c>
      <c r="J52" s="7">
        <f t="shared" si="11"/>
        <v>10469.665899772208</v>
      </c>
      <c r="K52" s="7">
        <f t="shared" si="3"/>
        <v>0.0013241062301885</v>
      </c>
      <c r="L52" s="30">
        <f t="shared" si="4"/>
        <v>91594.2228479705</v>
      </c>
      <c r="M52" s="10">
        <f t="shared" si="5"/>
        <v>20806.97458191755</v>
      </c>
      <c r="N52" s="31">
        <f t="shared" si="6"/>
        <v>112401.19742988804</v>
      </c>
      <c r="O52" s="7">
        <f t="shared" si="7"/>
        <v>10469.665899772208</v>
      </c>
      <c r="P52" s="7">
        <f t="shared" si="8"/>
        <v>10469.665899772208</v>
      </c>
      <c r="Q52" s="7">
        <f t="shared" si="9"/>
        <v>0.0013241062301885</v>
      </c>
    </row>
    <row r="53" spans="1:17" s="4" customFormat="1" ht="12.75">
      <c r="A53" s="25" t="s">
        <v>493</v>
      </c>
      <c r="B53" s="26" t="s">
        <v>333</v>
      </c>
      <c r="C53" s="58">
        <v>2889</v>
      </c>
      <c r="D53" s="63">
        <v>3477865</v>
      </c>
      <c r="E53" s="27">
        <v>237050</v>
      </c>
      <c r="F53" s="28">
        <f t="shared" si="0"/>
        <v>42385.79196372073</v>
      </c>
      <c r="G53" s="29">
        <f t="shared" si="1"/>
        <v>0.0020169592810127227</v>
      </c>
      <c r="H53" s="7">
        <f t="shared" si="2"/>
        <v>14.671440624340857</v>
      </c>
      <c r="I53" s="7">
        <f t="shared" si="10"/>
        <v>13495.791963720736</v>
      </c>
      <c r="J53" s="7">
        <f t="shared" si="11"/>
        <v>13495.791963720736</v>
      </c>
      <c r="K53" s="7">
        <f t="shared" si="3"/>
        <v>0.0017068225855114744</v>
      </c>
      <c r="L53" s="30">
        <f t="shared" si="4"/>
        <v>94506.45689731085</v>
      </c>
      <c r="M53" s="10">
        <f t="shared" si="5"/>
        <v>26820.970510443327</v>
      </c>
      <c r="N53" s="31">
        <f t="shared" si="6"/>
        <v>121327.42740775418</v>
      </c>
      <c r="O53" s="7">
        <f t="shared" si="7"/>
        <v>13495.791963720736</v>
      </c>
      <c r="P53" s="7">
        <f t="shared" si="8"/>
        <v>13495.791963720736</v>
      </c>
      <c r="Q53" s="7">
        <f t="shared" si="9"/>
        <v>0.0017068225855114744</v>
      </c>
    </row>
    <row r="54" spans="1:17" s="4" customFormat="1" ht="12.75">
      <c r="A54" s="25" t="s">
        <v>492</v>
      </c>
      <c r="B54" s="26" t="s">
        <v>314</v>
      </c>
      <c r="C54" s="58">
        <v>116</v>
      </c>
      <c r="D54" s="63">
        <v>305724</v>
      </c>
      <c r="E54" s="27">
        <v>73850</v>
      </c>
      <c r="F54" s="28">
        <f t="shared" si="0"/>
        <v>480.21643872714964</v>
      </c>
      <c r="G54" s="29">
        <f t="shared" si="1"/>
        <v>2.2851454652885475E-05</v>
      </c>
      <c r="H54" s="7">
        <f t="shared" si="2"/>
        <v>4.1397968855788765</v>
      </c>
      <c r="I54" s="7">
        <f t="shared" si="10"/>
        <v>-679.7835612728503</v>
      </c>
      <c r="J54" s="7">
        <f t="shared" si="11"/>
        <v>0</v>
      </c>
      <c r="K54" s="7">
        <f t="shared" si="3"/>
        <v>0</v>
      </c>
      <c r="L54" s="30">
        <f t="shared" si="4"/>
        <v>1070.7256386006102</v>
      </c>
      <c r="M54" s="10">
        <f t="shared" si="5"/>
        <v>0</v>
      </c>
      <c r="N54" s="31">
        <f t="shared" si="6"/>
        <v>1070.7256386006102</v>
      </c>
      <c r="O54" s="7">
        <f t="shared" si="7"/>
        <v>-679.7835612728503</v>
      </c>
      <c r="P54" s="7">
        <f t="shared" si="8"/>
        <v>0</v>
      </c>
      <c r="Q54" s="7">
        <f t="shared" si="9"/>
        <v>0</v>
      </c>
    </row>
    <row r="55" spans="1:17" s="4" customFormat="1" ht="12.75">
      <c r="A55" s="25" t="s">
        <v>491</v>
      </c>
      <c r="B55" s="26" t="s">
        <v>256</v>
      </c>
      <c r="C55" s="58">
        <v>1290</v>
      </c>
      <c r="D55" s="63">
        <v>993724</v>
      </c>
      <c r="E55" s="27">
        <v>63100</v>
      </c>
      <c r="F55" s="28">
        <f t="shared" si="0"/>
        <v>20315.435182250396</v>
      </c>
      <c r="G55" s="29">
        <f t="shared" si="1"/>
        <v>0.000966725018933807</v>
      </c>
      <c r="H55" s="7">
        <f t="shared" si="2"/>
        <v>15.748399366085579</v>
      </c>
      <c r="I55" s="7">
        <f t="shared" si="10"/>
        <v>7415.435182250397</v>
      </c>
      <c r="J55" s="7">
        <f t="shared" si="11"/>
        <v>7415.435182250397</v>
      </c>
      <c r="K55" s="7">
        <f t="shared" si="3"/>
        <v>0.0009378354589701259</v>
      </c>
      <c r="L55" s="30">
        <f t="shared" si="4"/>
        <v>45296.77777508071</v>
      </c>
      <c r="M55" s="10">
        <f t="shared" si="5"/>
        <v>14737.124644473912</v>
      </c>
      <c r="N55" s="31">
        <f t="shared" si="6"/>
        <v>60033.90241955462</v>
      </c>
      <c r="O55" s="7">
        <f t="shared" si="7"/>
        <v>7415.435182250397</v>
      </c>
      <c r="P55" s="7">
        <f t="shared" si="8"/>
        <v>7415.435182250397</v>
      </c>
      <c r="Q55" s="7">
        <f t="shared" si="9"/>
        <v>0.0009378354589701259</v>
      </c>
    </row>
    <row r="56" spans="1:17" s="4" customFormat="1" ht="12.75">
      <c r="A56" s="25" t="s">
        <v>491</v>
      </c>
      <c r="B56" s="26" t="s">
        <v>257</v>
      </c>
      <c r="C56" s="58">
        <v>1492</v>
      </c>
      <c r="D56" s="63">
        <v>1545871</v>
      </c>
      <c r="E56" s="27">
        <v>108500</v>
      </c>
      <c r="F56" s="28">
        <f t="shared" si="0"/>
        <v>21257.507207373274</v>
      </c>
      <c r="G56" s="29">
        <f t="shared" si="1"/>
        <v>0.0010115542134922196</v>
      </c>
      <c r="H56" s="7">
        <f t="shared" si="2"/>
        <v>14.247658986175114</v>
      </c>
      <c r="I56" s="7">
        <f t="shared" si="10"/>
        <v>6337.507207373271</v>
      </c>
      <c r="J56" s="7">
        <f t="shared" si="11"/>
        <v>6337.507207373271</v>
      </c>
      <c r="K56" s="7">
        <f t="shared" si="3"/>
        <v>0.0008015091271756864</v>
      </c>
      <c r="L56" s="30">
        <f t="shared" si="4"/>
        <v>47397.29035516043</v>
      </c>
      <c r="M56" s="10">
        <f t="shared" si="5"/>
        <v>12594.895829426985</v>
      </c>
      <c r="N56" s="31">
        <f t="shared" si="6"/>
        <v>59992.186184587415</v>
      </c>
      <c r="O56" s="7">
        <f t="shared" si="7"/>
        <v>6337.507207373271</v>
      </c>
      <c r="P56" s="7">
        <f t="shared" si="8"/>
        <v>6337.507207373271</v>
      </c>
      <c r="Q56" s="7">
        <f t="shared" si="9"/>
        <v>0.0008015091271756864</v>
      </c>
    </row>
    <row r="57" spans="1:17" s="4" customFormat="1" ht="12.75">
      <c r="A57" s="25" t="s">
        <v>489</v>
      </c>
      <c r="B57" s="26" t="s">
        <v>204</v>
      </c>
      <c r="C57" s="58">
        <v>806</v>
      </c>
      <c r="D57" s="63">
        <v>1765933</v>
      </c>
      <c r="E57" s="27">
        <v>189150</v>
      </c>
      <c r="F57" s="28">
        <f t="shared" si="0"/>
        <v>7524.937869415808</v>
      </c>
      <c r="G57" s="29">
        <f t="shared" si="1"/>
        <v>0.00035807973784595526</v>
      </c>
      <c r="H57" s="7">
        <f t="shared" si="2"/>
        <v>9.336151202749141</v>
      </c>
      <c r="I57" s="7">
        <f t="shared" si="10"/>
        <v>-535.0621305841922</v>
      </c>
      <c r="J57" s="7">
        <f t="shared" si="11"/>
        <v>0</v>
      </c>
      <c r="K57" s="7">
        <f t="shared" si="3"/>
        <v>0</v>
      </c>
      <c r="L57" s="30">
        <f t="shared" si="4"/>
        <v>16778.150966710407</v>
      </c>
      <c r="M57" s="10">
        <f t="shared" si="5"/>
        <v>0</v>
      </c>
      <c r="N57" s="31">
        <f t="shared" si="6"/>
        <v>16778.150966710407</v>
      </c>
      <c r="O57" s="7">
        <f t="shared" si="7"/>
        <v>-535.0621305841922</v>
      </c>
      <c r="P57" s="7">
        <f t="shared" si="8"/>
        <v>0</v>
      </c>
      <c r="Q57" s="7">
        <f t="shared" si="9"/>
        <v>0</v>
      </c>
    </row>
    <row r="58" spans="1:17" s="4" customFormat="1" ht="12.75">
      <c r="A58" s="25" t="s">
        <v>491</v>
      </c>
      <c r="B58" s="26" t="s">
        <v>258</v>
      </c>
      <c r="C58" s="58">
        <v>9482</v>
      </c>
      <c r="D58" s="63">
        <v>14772941.996</v>
      </c>
      <c r="E58" s="27">
        <v>707400</v>
      </c>
      <c r="F58" s="28">
        <f t="shared" si="0"/>
        <v>198016.73170210913</v>
      </c>
      <c r="G58" s="29">
        <f t="shared" si="1"/>
        <v>0.009422772733472256</v>
      </c>
      <c r="H58" s="7">
        <f t="shared" si="2"/>
        <v>20.883435108849305</v>
      </c>
      <c r="I58" s="7">
        <f t="shared" si="10"/>
        <v>103196.73170210911</v>
      </c>
      <c r="J58" s="7">
        <f t="shared" si="11"/>
        <v>103196.73170210911</v>
      </c>
      <c r="K58" s="7">
        <f t="shared" si="3"/>
        <v>0.013051365410316174</v>
      </c>
      <c r="L58" s="30">
        <f t="shared" si="4"/>
        <v>441512.5647662664</v>
      </c>
      <c r="M58" s="10">
        <f t="shared" si="5"/>
        <v>205088.85326603084</v>
      </c>
      <c r="N58" s="31">
        <f t="shared" si="6"/>
        <v>646601.4180322972</v>
      </c>
      <c r="O58" s="7">
        <f t="shared" si="7"/>
        <v>103196.73170210911</v>
      </c>
      <c r="P58" s="7">
        <f t="shared" si="8"/>
        <v>103196.73170210911</v>
      </c>
      <c r="Q58" s="7">
        <f t="shared" si="9"/>
        <v>0.013051365410316174</v>
      </c>
    </row>
    <row r="59" spans="1:17" s="4" customFormat="1" ht="12.75">
      <c r="A59" s="9" t="s">
        <v>483</v>
      </c>
      <c r="B59" s="26" t="s">
        <v>19</v>
      </c>
      <c r="C59" s="8">
        <v>610</v>
      </c>
      <c r="D59" s="63">
        <v>499156</v>
      </c>
      <c r="E59" s="27">
        <v>35700</v>
      </c>
      <c r="F59" s="28">
        <f t="shared" si="0"/>
        <v>8528.996078431372</v>
      </c>
      <c r="G59" s="29">
        <f t="shared" si="1"/>
        <v>0.0004058585908418916</v>
      </c>
      <c r="H59" s="7">
        <f t="shared" si="2"/>
        <v>13.981960784313726</v>
      </c>
      <c r="I59" s="7">
        <f t="shared" si="10"/>
        <v>2428.996078431373</v>
      </c>
      <c r="J59" s="7">
        <f t="shared" si="11"/>
        <v>2428.996078431373</v>
      </c>
      <c r="K59" s="7">
        <f t="shared" si="3"/>
        <v>0.00030719689351542656</v>
      </c>
      <c r="L59" s="30">
        <f t="shared" si="4"/>
        <v>19016.872468810445</v>
      </c>
      <c r="M59" s="10">
        <f t="shared" si="5"/>
        <v>4827.2848577334835</v>
      </c>
      <c r="N59" s="31">
        <f t="shared" si="6"/>
        <v>23844.15732654393</v>
      </c>
      <c r="O59" s="7">
        <f t="shared" si="7"/>
        <v>2428.996078431373</v>
      </c>
      <c r="P59" s="7">
        <f t="shared" si="8"/>
        <v>2428.996078431373</v>
      </c>
      <c r="Q59" s="7">
        <f t="shared" si="9"/>
        <v>0.00030719689351542656</v>
      </c>
    </row>
    <row r="60" spans="1:17" s="4" customFormat="1" ht="12.75">
      <c r="A60" s="25" t="s">
        <v>484</v>
      </c>
      <c r="B60" s="26" t="s">
        <v>76</v>
      </c>
      <c r="C60" s="60">
        <v>5210</v>
      </c>
      <c r="D60" s="63">
        <v>13350341.2256</v>
      </c>
      <c r="E60" s="27">
        <v>961500</v>
      </c>
      <c r="F60" s="28">
        <f t="shared" si="0"/>
        <v>72340.38251209153</v>
      </c>
      <c r="G60" s="29">
        <f t="shared" si="1"/>
        <v>0.003442370642140181</v>
      </c>
      <c r="H60" s="7">
        <f t="shared" si="2"/>
        <v>13.884910271034842</v>
      </c>
      <c r="I60" s="7">
        <f t="shared" si="10"/>
        <v>20240.382512091528</v>
      </c>
      <c r="J60" s="7">
        <f t="shared" si="11"/>
        <v>20240.382512091528</v>
      </c>
      <c r="K60" s="7">
        <f t="shared" si="3"/>
        <v>0.0025598158376994493</v>
      </c>
      <c r="L60" s="30">
        <f t="shared" si="4"/>
        <v>161295.39935612475</v>
      </c>
      <c r="M60" s="10">
        <f t="shared" si="5"/>
        <v>40224.88668588171</v>
      </c>
      <c r="N60" s="31">
        <f t="shared" si="6"/>
        <v>201520.28604200645</v>
      </c>
      <c r="O60" s="7">
        <f t="shared" si="7"/>
        <v>20240.382512091528</v>
      </c>
      <c r="P60" s="7">
        <f t="shared" si="8"/>
        <v>20240.382512091528</v>
      </c>
      <c r="Q60" s="7">
        <f t="shared" si="9"/>
        <v>0.0025598158376994493</v>
      </c>
    </row>
    <row r="61" spans="1:17" s="4" customFormat="1" ht="12.75">
      <c r="A61" s="25" t="s">
        <v>494</v>
      </c>
      <c r="B61" s="26" t="s">
        <v>343</v>
      </c>
      <c r="C61" s="58">
        <v>70</v>
      </c>
      <c r="D61" s="63">
        <v>150955</v>
      </c>
      <c r="E61" s="27">
        <v>12050</v>
      </c>
      <c r="F61" s="28">
        <f t="shared" si="0"/>
        <v>876.9170124481328</v>
      </c>
      <c r="G61" s="29">
        <f t="shared" si="1"/>
        <v>4.1728745057992526E-05</v>
      </c>
      <c r="H61" s="7">
        <f t="shared" si="2"/>
        <v>12.527385892116182</v>
      </c>
      <c r="I61" s="7">
        <f t="shared" si="10"/>
        <v>176.91701244813277</v>
      </c>
      <c r="J61" s="7">
        <f t="shared" si="11"/>
        <v>176.91701244813277</v>
      </c>
      <c r="K61" s="7">
        <f t="shared" si="3"/>
        <v>2.2374822716549705E-05</v>
      </c>
      <c r="L61" s="30">
        <f t="shared" si="4"/>
        <v>1955.2382060097566</v>
      </c>
      <c r="M61" s="10">
        <f t="shared" si="5"/>
        <v>351.5974450719751</v>
      </c>
      <c r="N61" s="31">
        <f t="shared" si="6"/>
        <v>2306.8356510817316</v>
      </c>
      <c r="O61" s="7">
        <f t="shared" si="7"/>
        <v>176.91701244813277</v>
      </c>
      <c r="P61" s="7">
        <f t="shared" si="8"/>
        <v>176.91701244813277</v>
      </c>
      <c r="Q61" s="7">
        <f t="shared" si="9"/>
        <v>2.2374822716549705E-05</v>
      </c>
    </row>
    <row r="62" spans="1:17" s="4" customFormat="1" ht="12.75">
      <c r="A62" s="25" t="s">
        <v>489</v>
      </c>
      <c r="B62" s="26" t="s">
        <v>205</v>
      </c>
      <c r="C62" s="58">
        <v>2755</v>
      </c>
      <c r="D62" s="63">
        <v>6078758</v>
      </c>
      <c r="E62" s="27">
        <v>910650</v>
      </c>
      <c r="F62" s="28">
        <f t="shared" si="0"/>
        <v>18390.137033986714</v>
      </c>
      <c r="G62" s="29">
        <f t="shared" si="1"/>
        <v>0.0008751082816039764</v>
      </c>
      <c r="H62" s="7">
        <f t="shared" si="2"/>
        <v>6.67518585625652</v>
      </c>
      <c r="I62" s="7">
        <f t="shared" si="10"/>
        <v>-9159.862966013288</v>
      </c>
      <c r="J62" s="7">
        <f t="shared" si="11"/>
        <v>0</v>
      </c>
      <c r="K62" s="7">
        <f t="shared" si="3"/>
        <v>0</v>
      </c>
      <c r="L62" s="30">
        <f t="shared" si="4"/>
        <v>41003.99243278739</v>
      </c>
      <c r="M62" s="10">
        <f t="shared" si="5"/>
        <v>0</v>
      </c>
      <c r="N62" s="31">
        <f t="shared" si="6"/>
        <v>41003.99243278739</v>
      </c>
      <c r="O62" s="7">
        <f t="shared" si="7"/>
        <v>-9159.862966013288</v>
      </c>
      <c r="P62" s="7">
        <f t="shared" si="8"/>
        <v>0</v>
      </c>
      <c r="Q62" s="7">
        <f t="shared" si="9"/>
        <v>0</v>
      </c>
    </row>
    <row r="63" spans="1:17" s="4" customFormat="1" ht="12.75">
      <c r="A63" s="25" t="s">
        <v>486</v>
      </c>
      <c r="B63" s="26" t="s">
        <v>123</v>
      </c>
      <c r="C63" s="58">
        <v>824</v>
      </c>
      <c r="D63" s="63">
        <v>2210721</v>
      </c>
      <c r="E63" s="27">
        <v>309600</v>
      </c>
      <c r="F63" s="28">
        <f t="shared" si="0"/>
        <v>5883.8310852713175</v>
      </c>
      <c r="G63" s="29">
        <f t="shared" si="1"/>
        <v>0.00027998645691242123</v>
      </c>
      <c r="H63" s="7">
        <f t="shared" si="2"/>
        <v>7.140571705426357</v>
      </c>
      <c r="I63" s="7">
        <f t="shared" si="10"/>
        <v>-2356.168914728682</v>
      </c>
      <c r="J63" s="7">
        <f t="shared" si="11"/>
        <v>0</v>
      </c>
      <c r="K63" s="7">
        <f t="shared" si="3"/>
        <v>0</v>
      </c>
      <c r="L63" s="30">
        <f t="shared" si="4"/>
        <v>13119.019442345209</v>
      </c>
      <c r="M63" s="10">
        <f t="shared" si="5"/>
        <v>0</v>
      </c>
      <c r="N63" s="31">
        <f t="shared" si="6"/>
        <v>13119.019442345209</v>
      </c>
      <c r="O63" s="7">
        <f t="shared" si="7"/>
        <v>-2356.168914728682</v>
      </c>
      <c r="P63" s="7">
        <f t="shared" si="8"/>
        <v>0</v>
      </c>
      <c r="Q63" s="7">
        <f t="shared" si="9"/>
        <v>0</v>
      </c>
    </row>
    <row r="64" spans="1:17" s="4" customFormat="1" ht="12.75">
      <c r="A64" s="25" t="s">
        <v>495</v>
      </c>
      <c r="B64" s="26" t="s">
        <v>373</v>
      </c>
      <c r="C64" s="58">
        <v>1078</v>
      </c>
      <c r="D64" s="63">
        <v>1029547</v>
      </c>
      <c r="E64" s="27">
        <v>67750</v>
      </c>
      <c r="F64" s="28">
        <f t="shared" si="0"/>
        <v>16381.574405904059</v>
      </c>
      <c r="G64" s="29">
        <f t="shared" si="1"/>
        <v>0.0007795293423765545</v>
      </c>
      <c r="H64" s="7">
        <f t="shared" si="2"/>
        <v>15.196265682656827</v>
      </c>
      <c r="I64" s="7">
        <f t="shared" si="10"/>
        <v>5601.57440590406</v>
      </c>
      <c r="J64" s="7">
        <f t="shared" si="11"/>
        <v>5601.57440590406</v>
      </c>
      <c r="K64" s="7">
        <f t="shared" si="3"/>
        <v>0.0007084351726909822</v>
      </c>
      <c r="L64" s="30">
        <f t="shared" si="4"/>
        <v>36525.55452607287</v>
      </c>
      <c r="M64" s="10">
        <f t="shared" si="5"/>
        <v>11132.333867970088</v>
      </c>
      <c r="N64" s="31">
        <f t="shared" si="6"/>
        <v>47657.88839404296</v>
      </c>
      <c r="O64" s="7">
        <f t="shared" si="7"/>
        <v>5601.57440590406</v>
      </c>
      <c r="P64" s="7">
        <f t="shared" si="8"/>
        <v>5601.57440590406</v>
      </c>
      <c r="Q64" s="7">
        <f t="shared" si="9"/>
        <v>0.0007084351726909822</v>
      </c>
    </row>
    <row r="65" spans="1:17" s="4" customFormat="1" ht="12.75">
      <c r="A65" s="25" t="s">
        <v>486</v>
      </c>
      <c r="B65" s="26" t="s">
        <v>124</v>
      </c>
      <c r="C65" s="58">
        <v>934</v>
      </c>
      <c r="D65" s="63">
        <v>2354010</v>
      </c>
      <c r="E65" s="27">
        <v>410300</v>
      </c>
      <c r="F65" s="28">
        <f t="shared" si="0"/>
        <v>5358.628661954667</v>
      </c>
      <c r="G65" s="29">
        <f t="shared" si="1"/>
        <v>0.0002549943108879801</v>
      </c>
      <c r="H65" s="7">
        <f t="shared" si="2"/>
        <v>5.737289787960029</v>
      </c>
      <c r="I65" s="7">
        <f t="shared" si="10"/>
        <v>-3981.371338045333</v>
      </c>
      <c r="J65" s="7">
        <f t="shared" si="11"/>
        <v>0</v>
      </c>
      <c r="K65" s="7">
        <f t="shared" si="3"/>
        <v>0</v>
      </c>
      <c r="L65" s="30">
        <f t="shared" si="4"/>
        <v>11947.989767495146</v>
      </c>
      <c r="M65" s="10">
        <f t="shared" si="5"/>
        <v>0</v>
      </c>
      <c r="N65" s="31">
        <f t="shared" si="6"/>
        <v>11947.989767495146</v>
      </c>
      <c r="O65" s="7">
        <f t="shared" si="7"/>
        <v>-3981.371338045333</v>
      </c>
      <c r="P65" s="7">
        <f t="shared" si="8"/>
        <v>0</v>
      </c>
      <c r="Q65" s="7">
        <f t="shared" si="9"/>
        <v>0</v>
      </c>
    </row>
    <row r="66" spans="1:17" s="4" customFormat="1" ht="12.75">
      <c r="A66" s="25" t="s">
        <v>490</v>
      </c>
      <c r="B66" s="26" t="s">
        <v>220</v>
      </c>
      <c r="C66" s="58">
        <v>1597</v>
      </c>
      <c r="D66" s="63">
        <v>2577515</v>
      </c>
      <c r="E66" s="27">
        <v>169100</v>
      </c>
      <c r="F66" s="28">
        <f t="shared" si="0"/>
        <v>24342.35041395624</v>
      </c>
      <c r="G66" s="29">
        <f t="shared" si="1"/>
        <v>0.0011583487606204685</v>
      </c>
      <c r="H66" s="7">
        <f t="shared" si="2"/>
        <v>15.242548787699587</v>
      </c>
      <c r="I66" s="7">
        <f t="shared" si="10"/>
        <v>8372.35041395624</v>
      </c>
      <c r="J66" s="7">
        <f t="shared" si="11"/>
        <v>8372.35041395624</v>
      </c>
      <c r="K66" s="7">
        <f t="shared" si="3"/>
        <v>0.0010588572214784737</v>
      </c>
      <c r="L66" s="30">
        <f t="shared" si="4"/>
        <v>54275.482032867694</v>
      </c>
      <c r="M66" s="10">
        <f t="shared" si="5"/>
        <v>16638.857812825197</v>
      </c>
      <c r="N66" s="31">
        <f t="shared" si="6"/>
        <v>70914.33984569288</v>
      </c>
      <c r="O66" s="7">
        <f t="shared" si="7"/>
        <v>8372.35041395624</v>
      </c>
      <c r="P66" s="7">
        <f t="shared" si="8"/>
        <v>8372.35041395624</v>
      </c>
      <c r="Q66" s="7">
        <f t="shared" si="9"/>
        <v>0.0010588572214784737</v>
      </c>
    </row>
    <row r="67" spans="1:17" s="4" customFormat="1" ht="12.75">
      <c r="A67" s="25" t="s">
        <v>492</v>
      </c>
      <c r="B67" s="26" t="s">
        <v>315</v>
      </c>
      <c r="C67" s="58">
        <v>1250</v>
      </c>
      <c r="D67" s="63">
        <v>1004379</v>
      </c>
      <c r="E67" s="27">
        <v>54300</v>
      </c>
      <c r="F67" s="28">
        <f t="shared" si="0"/>
        <v>23121.063535911602</v>
      </c>
      <c r="G67" s="29">
        <f t="shared" si="1"/>
        <v>0.0011002329206342867</v>
      </c>
      <c r="H67" s="7">
        <f t="shared" si="2"/>
        <v>18.496850828729283</v>
      </c>
      <c r="I67" s="7">
        <f t="shared" si="10"/>
        <v>10621.063535911604</v>
      </c>
      <c r="J67" s="7">
        <f t="shared" si="11"/>
        <v>10621.063535911604</v>
      </c>
      <c r="K67" s="7">
        <f t="shared" si="3"/>
        <v>0.0013432535988979779</v>
      </c>
      <c r="L67" s="30">
        <f t="shared" si="4"/>
        <v>51552.41162762511</v>
      </c>
      <c r="M67" s="10">
        <f t="shared" si="5"/>
        <v>21107.85588959933</v>
      </c>
      <c r="N67" s="31">
        <f t="shared" si="6"/>
        <v>72660.26751722443</v>
      </c>
      <c r="O67" s="7">
        <f t="shared" si="7"/>
        <v>10621.063535911604</v>
      </c>
      <c r="P67" s="7">
        <f t="shared" si="8"/>
        <v>10621.063535911604</v>
      </c>
      <c r="Q67" s="7">
        <f t="shared" si="9"/>
        <v>0.0013432535988979779</v>
      </c>
    </row>
    <row r="68" spans="1:17" s="4" customFormat="1" ht="12.75">
      <c r="A68" s="25" t="s">
        <v>484</v>
      </c>
      <c r="B68" s="26" t="s">
        <v>77</v>
      </c>
      <c r="C68" s="60">
        <v>20278</v>
      </c>
      <c r="D68" s="63">
        <v>34886505.24</v>
      </c>
      <c r="E68" s="27">
        <v>2000400</v>
      </c>
      <c r="F68" s="28">
        <f t="shared" si="0"/>
        <v>353643.5479187763</v>
      </c>
      <c r="G68" s="29">
        <f t="shared" si="1"/>
        <v>0.0168283899650988</v>
      </c>
      <c r="H68" s="7">
        <f t="shared" si="2"/>
        <v>17.439764667066587</v>
      </c>
      <c r="I68" s="7">
        <f t="shared" si="10"/>
        <v>150863.54791877625</v>
      </c>
      <c r="J68" s="7">
        <f t="shared" si="11"/>
        <v>150863.54791877625</v>
      </c>
      <c r="K68" s="7">
        <f t="shared" si="3"/>
        <v>0.019079822185342054</v>
      </c>
      <c r="L68" s="30">
        <f t="shared" si="4"/>
        <v>788509.4785300806</v>
      </c>
      <c r="M68" s="10">
        <f t="shared" si="5"/>
        <v>299819.8831685904</v>
      </c>
      <c r="N68" s="31">
        <f t="shared" si="6"/>
        <v>1088329.361698671</v>
      </c>
      <c r="O68" s="7">
        <f t="shared" si="7"/>
        <v>150863.54791877625</v>
      </c>
      <c r="P68" s="7">
        <f t="shared" si="8"/>
        <v>150863.54791877625</v>
      </c>
      <c r="Q68" s="7">
        <f t="shared" si="9"/>
        <v>0.019079822185342054</v>
      </c>
    </row>
    <row r="69" spans="1:17" s="4" customFormat="1" ht="12.75">
      <c r="A69" s="25" t="s">
        <v>490</v>
      </c>
      <c r="B69" s="26" t="s">
        <v>221</v>
      </c>
      <c r="C69" s="58">
        <v>2009</v>
      </c>
      <c r="D69" s="63">
        <v>2281343</v>
      </c>
      <c r="E69" s="27">
        <v>120400</v>
      </c>
      <c r="F69" s="28">
        <f t="shared" si="0"/>
        <v>38066.59540697675</v>
      </c>
      <c r="G69" s="29">
        <f t="shared" si="1"/>
        <v>0.0018114271161519238</v>
      </c>
      <c r="H69" s="7">
        <f t="shared" si="2"/>
        <v>18.948031561461793</v>
      </c>
      <c r="I69" s="7">
        <f t="shared" si="10"/>
        <v>17976.595406976743</v>
      </c>
      <c r="J69" s="7">
        <f t="shared" si="11"/>
        <v>17976.595406976743</v>
      </c>
      <c r="K69" s="7">
        <f t="shared" si="3"/>
        <v>0.0022735130427107295</v>
      </c>
      <c r="L69" s="30">
        <f t="shared" si="4"/>
        <v>84876.06085397817</v>
      </c>
      <c r="M69" s="10">
        <f t="shared" si="5"/>
        <v>35725.93120765381</v>
      </c>
      <c r="N69" s="31">
        <f t="shared" si="6"/>
        <v>120601.99206163199</v>
      </c>
      <c r="O69" s="7">
        <f t="shared" si="7"/>
        <v>17976.595406976743</v>
      </c>
      <c r="P69" s="7">
        <f t="shared" si="8"/>
        <v>17976.595406976743</v>
      </c>
      <c r="Q69" s="7">
        <f t="shared" si="9"/>
        <v>0.0022735130427107295</v>
      </c>
    </row>
    <row r="70" spans="1:17" s="4" customFormat="1" ht="12.75">
      <c r="A70" s="25" t="s">
        <v>486</v>
      </c>
      <c r="B70" s="26" t="s">
        <v>125</v>
      </c>
      <c r="C70" s="58">
        <v>4924</v>
      </c>
      <c r="D70" s="63">
        <v>8541466</v>
      </c>
      <c r="E70" s="27">
        <v>667350</v>
      </c>
      <c r="F70" s="28">
        <f t="shared" si="0"/>
        <v>63022.66963961939</v>
      </c>
      <c r="G70" s="29">
        <f t="shared" si="1"/>
        <v>0.0029989803789116382</v>
      </c>
      <c r="H70" s="7">
        <f t="shared" si="2"/>
        <v>12.799079943058365</v>
      </c>
      <c r="I70" s="7">
        <f t="shared" si="10"/>
        <v>13782.669639619387</v>
      </c>
      <c r="J70" s="7">
        <f t="shared" si="11"/>
        <v>13782.669639619387</v>
      </c>
      <c r="K70" s="7">
        <f t="shared" si="3"/>
        <v>0.0017431042129861071</v>
      </c>
      <c r="L70" s="30">
        <f t="shared" si="4"/>
        <v>140519.94632890457</v>
      </c>
      <c r="M70" s="10">
        <f t="shared" si="5"/>
        <v>27391.09916284595</v>
      </c>
      <c r="N70" s="31">
        <f t="shared" si="6"/>
        <v>167911.04549175053</v>
      </c>
      <c r="O70" s="7">
        <f t="shared" si="7"/>
        <v>13782.669639619387</v>
      </c>
      <c r="P70" s="7">
        <f t="shared" si="8"/>
        <v>13782.669639619387</v>
      </c>
      <c r="Q70" s="7">
        <f t="shared" si="9"/>
        <v>0.0017431042129861071</v>
      </c>
    </row>
    <row r="71" spans="1:17" s="4" customFormat="1" ht="12.75">
      <c r="A71" s="25" t="s">
        <v>491</v>
      </c>
      <c r="B71" s="26" t="s">
        <v>259</v>
      </c>
      <c r="C71" s="58">
        <v>363</v>
      </c>
      <c r="D71" s="63">
        <v>565021</v>
      </c>
      <c r="E71" s="27">
        <v>35250</v>
      </c>
      <c r="F71" s="28">
        <f aca="true" t="shared" si="12" ref="F71:F134">(C71*D71)/E71</f>
        <v>5818.514127659574</v>
      </c>
      <c r="G71" s="29">
        <f aca="true" t="shared" si="13" ref="G71:G134">F71/$F$500</f>
        <v>0.00027687830114231593</v>
      </c>
      <c r="H71" s="7">
        <f aca="true" t="shared" si="14" ref="H71:H134">D71/E71</f>
        <v>16.02896453900709</v>
      </c>
      <c r="I71" s="7">
        <f t="shared" si="10"/>
        <v>2188.514127659574</v>
      </c>
      <c r="J71" s="7">
        <f t="shared" si="11"/>
        <v>2188.514127659574</v>
      </c>
      <c r="K71" s="7">
        <f aca="true" t="shared" si="15" ref="K71:K134">J71/$J$500</f>
        <v>0.0002767829670049587</v>
      </c>
      <c r="L71" s="30">
        <f aca="true" t="shared" si="16" ref="L71:L134">$B$509*G71</f>
        <v>12973.38398401801</v>
      </c>
      <c r="M71" s="10">
        <f aca="true" t="shared" si="17" ref="M71:M134">$G$509*K71</f>
        <v>4349.361122151086</v>
      </c>
      <c r="N71" s="31">
        <f aca="true" t="shared" si="18" ref="N71:N134">L71+M71</f>
        <v>17322.745106169095</v>
      </c>
      <c r="O71" s="7">
        <f aca="true" t="shared" si="19" ref="O71:O134">(H71-10)*C71</f>
        <v>2188.514127659574</v>
      </c>
      <c r="P71" s="7">
        <f aca="true" t="shared" si="20" ref="P71:P134">IF(O71&gt;0,O71,0)</f>
        <v>2188.514127659574</v>
      </c>
      <c r="Q71" s="7">
        <f aca="true" t="shared" si="21" ref="Q71:Q134">P71/$P$500</f>
        <v>0.0002767829670049587</v>
      </c>
    </row>
    <row r="72" spans="1:17" s="4" customFormat="1" ht="12.75">
      <c r="A72" s="25" t="s">
        <v>495</v>
      </c>
      <c r="B72" s="26" t="s">
        <v>374</v>
      </c>
      <c r="C72" s="58">
        <v>1164</v>
      </c>
      <c r="D72" s="63">
        <v>1457217</v>
      </c>
      <c r="E72" s="27">
        <v>94300</v>
      </c>
      <c r="F72" s="28">
        <f t="shared" si="12"/>
        <v>17987.280890774124</v>
      </c>
      <c r="G72" s="29">
        <f t="shared" si="13"/>
        <v>0.0008559380738687735</v>
      </c>
      <c r="H72" s="7">
        <f t="shared" si="14"/>
        <v>15.452990455991516</v>
      </c>
      <c r="I72" s="7">
        <f aca="true" t="shared" si="22" ref="I72:I135">(H72-10)*C72</f>
        <v>6347.280890774125</v>
      </c>
      <c r="J72" s="7">
        <f aca="true" t="shared" si="23" ref="J72:J135">IF(I72&gt;0,I72,0)</f>
        <v>6347.280890774125</v>
      </c>
      <c r="K72" s="7">
        <f t="shared" si="15"/>
        <v>0.0008027452119950924</v>
      </c>
      <c r="L72" s="30">
        <f t="shared" si="16"/>
        <v>40105.754958141995</v>
      </c>
      <c r="M72" s="10">
        <f t="shared" si="17"/>
        <v>12614.319637601964</v>
      </c>
      <c r="N72" s="31">
        <f t="shared" si="18"/>
        <v>52720.07459574396</v>
      </c>
      <c r="O72" s="7">
        <f t="shared" si="19"/>
        <v>6347.280890774125</v>
      </c>
      <c r="P72" s="7">
        <f t="shared" si="20"/>
        <v>6347.280890774125</v>
      </c>
      <c r="Q72" s="7">
        <f t="shared" si="21"/>
        <v>0.0008027452119950924</v>
      </c>
    </row>
    <row r="73" spans="1:17" s="4" customFormat="1" ht="12.75">
      <c r="A73" s="25" t="s">
        <v>497</v>
      </c>
      <c r="B73" s="26" t="s">
        <v>442</v>
      </c>
      <c r="C73" s="58">
        <v>8034</v>
      </c>
      <c r="D73" s="63">
        <v>9277631</v>
      </c>
      <c r="E73" s="27">
        <v>708200</v>
      </c>
      <c r="F73" s="28">
        <f t="shared" si="12"/>
        <v>105247.79363739057</v>
      </c>
      <c r="G73" s="29">
        <f t="shared" si="13"/>
        <v>0.005008294155851657</v>
      </c>
      <c r="H73" s="7">
        <f t="shared" si="14"/>
        <v>13.100297938435471</v>
      </c>
      <c r="I73" s="7">
        <f t="shared" si="22"/>
        <v>24907.793637390572</v>
      </c>
      <c r="J73" s="7">
        <f t="shared" si="23"/>
        <v>24907.793637390572</v>
      </c>
      <c r="K73" s="7">
        <f t="shared" si="15"/>
        <v>0.0031501067036184896</v>
      </c>
      <c r="L73" s="30">
        <f t="shared" si="16"/>
        <v>234668.16619688759</v>
      </c>
      <c r="M73" s="10">
        <f t="shared" si="17"/>
        <v>49500.703658185426</v>
      </c>
      <c r="N73" s="31">
        <f t="shared" si="18"/>
        <v>284168.869855073</v>
      </c>
      <c r="O73" s="7">
        <f t="shared" si="19"/>
        <v>24907.793637390572</v>
      </c>
      <c r="P73" s="7">
        <f t="shared" si="20"/>
        <v>24907.793637390572</v>
      </c>
      <c r="Q73" s="7">
        <f t="shared" si="21"/>
        <v>0.0031501067036184896</v>
      </c>
    </row>
    <row r="74" spans="1:17" s="4" customFormat="1" ht="12.75">
      <c r="A74" s="25" t="s">
        <v>490</v>
      </c>
      <c r="B74" s="26" t="s">
        <v>222</v>
      </c>
      <c r="C74" s="58">
        <v>145</v>
      </c>
      <c r="D74" s="63">
        <v>373243</v>
      </c>
      <c r="E74" s="27">
        <v>31300</v>
      </c>
      <c r="F74" s="28">
        <f t="shared" si="12"/>
        <v>1729.0809904153355</v>
      </c>
      <c r="G74" s="29">
        <f t="shared" si="13"/>
        <v>8.227959865008362E-05</v>
      </c>
      <c r="H74" s="7">
        <f t="shared" si="14"/>
        <v>11.924696485623004</v>
      </c>
      <c r="I74" s="7">
        <f t="shared" si="22"/>
        <v>279.0809904153356</v>
      </c>
      <c r="J74" s="7">
        <f t="shared" si="23"/>
        <v>279.0809904153356</v>
      </c>
      <c r="K74" s="7">
        <f t="shared" si="15"/>
        <v>3.529557501392312E-05</v>
      </c>
      <c r="L74" s="30">
        <f t="shared" si="16"/>
        <v>3855.285238801564</v>
      </c>
      <c r="M74" s="10">
        <f t="shared" si="17"/>
        <v>554.6338469114477</v>
      </c>
      <c r="N74" s="31">
        <f t="shared" si="18"/>
        <v>4409.919085713012</v>
      </c>
      <c r="O74" s="7">
        <f t="shared" si="19"/>
        <v>279.0809904153356</v>
      </c>
      <c r="P74" s="7">
        <f t="shared" si="20"/>
        <v>279.0809904153356</v>
      </c>
      <c r="Q74" s="7">
        <f t="shared" si="21"/>
        <v>3.529557501392312E-05</v>
      </c>
    </row>
    <row r="75" spans="1:17" s="4" customFormat="1" ht="12.75">
      <c r="A75" s="25" t="s">
        <v>496</v>
      </c>
      <c r="B75" s="26" t="s">
        <v>402</v>
      </c>
      <c r="C75" s="58">
        <v>3123</v>
      </c>
      <c r="D75" s="63">
        <v>3764986</v>
      </c>
      <c r="E75" s="27">
        <v>169800</v>
      </c>
      <c r="F75" s="28">
        <f t="shared" si="12"/>
        <v>69246.47395759718</v>
      </c>
      <c r="G75" s="29">
        <f t="shared" si="13"/>
        <v>0.0032951447137221563</v>
      </c>
      <c r="H75" s="7">
        <f t="shared" si="14"/>
        <v>22.173062426383982</v>
      </c>
      <c r="I75" s="7">
        <f t="shared" si="22"/>
        <v>38016.473957597176</v>
      </c>
      <c r="J75" s="7">
        <f t="shared" si="23"/>
        <v>38016.473957597176</v>
      </c>
      <c r="K75" s="7">
        <f t="shared" si="15"/>
        <v>0.004807970999165169</v>
      </c>
      <c r="L75" s="30">
        <f t="shared" si="16"/>
        <v>154396.99491673594</v>
      </c>
      <c r="M75" s="10">
        <f t="shared" si="17"/>
        <v>75552.34473595429</v>
      </c>
      <c r="N75" s="31">
        <f t="shared" si="18"/>
        <v>229949.33965269022</v>
      </c>
      <c r="O75" s="7">
        <f t="shared" si="19"/>
        <v>38016.473957597176</v>
      </c>
      <c r="P75" s="7">
        <f t="shared" si="20"/>
        <v>38016.473957597176</v>
      </c>
      <c r="Q75" s="7">
        <f t="shared" si="21"/>
        <v>0.004807970999165169</v>
      </c>
    </row>
    <row r="76" spans="1:17" s="4" customFormat="1" ht="12.75">
      <c r="A76" s="25" t="s">
        <v>494</v>
      </c>
      <c r="B76" s="26" t="s">
        <v>344</v>
      </c>
      <c r="C76" s="58">
        <v>462</v>
      </c>
      <c r="D76" s="63">
        <v>374595</v>
      </c>
      <c r="E76" s="27">
        <v>23900</v>
      </c>
      <c r="F76" s="28">
        <f t="shared" si="12"/>
        <v>7241.125104602511</v>
      </c>
      <c r="G76" s="29">
        <f t="shared" si="13"/>
        <v>0.00034457429737783736</v>
      </c>
      <c r="H76" s="7">
        <f t="shared" si="14"/>
        <v>15.673430962343096</v>
      </c>
      <c r="I76" s="7">
        <f t="shared" si="22"/>
        <v>2621.12510460251</v>
      </c>
      <c r="J76" s="7">
        <f t="shared" si="23"/>
        <v>2621.12510460251</v>
      </c>
      <c r="K76" s="7">
        <f t="shared" si="15"/>
        <v>0.0003314955906265528</v>
      </c>
      <c r="L76" s="30">
        <f t="shared" si="16"/>
        <v>16145.34130144115</v>
      </c>
      <c r="M76" s="10">
        <f t="shared" si="17"/>
        <v>5209.114020407948</v>
      </c>
      <c r="N76" s="31">
        <f t="shared" si="18"/>
        <v>21354.4553218491</v>
      </c>
      <c r="O76" s="7">
        <f t="shared" si="19"/>
        <v>2621.12510460251</v>
      </c>
      <c r="P76" s="7">
        <f t="shared" si="20"/>
        <v>2621.12510460251</v>
      </c>
      <c r="Q76" s="7">
        <f t="shared" si="21"/>
        <v>0.0003314955906265528</v>
      </c>
    </row>
    <row r="77" spans="1:17" s="4" customFormat="1" ht="12.75">
      <c r="A77" s="25" t="s">
        <v>488</v>
      </c>
      <c r="B77" s="26" t="s">
        <v>186</v>
      </c>
      <c r="C77" s="58">
        <v>4850</v>
      </c>
      <c r="D77" s="63">
        <v>15445364</v>
      </c>
      <c r="E77" s="27">
        <v>1163300</v>
      </c>
      <c r="F77" s="28">
        <f t="shared" si="12"/>
        <v>64394.40849308003</v>
      </c>
      <c r="G77" s="29">
        <f t="shared" si="13"/>
        <v>0.0030642555874999624</v>
      </c>
      <c r="H77" s="7">
        <f t="shared" si="14"/>
        <v>13.277197627439183</v>
      </c>
      <c r="I77" s="7">
        <f t="shared" si="22"/>
        <v>15894.408493080035</v>
      </c>
      <c r="J77" s="7">
        <f t="shared" si="23"/>
        <v>15894.408493080035</v>
      </c>
      <c r="K77" s="7">
        <f t="shared" si="15"/>
        <v>0.002010177355449918</v>
      </c>
      <c r="L77" s="30">
        <f t="shared" si="16"/>
        <v>143578.47544497973</v>
      </c>
      <c r="M77" s="10">
        <f t="shared" si="17"/>
        <v>31587.880327425366</v>
      </c>
      <c r="N77" s="31">
        <f t="shared" si="18"/>
        <v>175166.3557724051</v>
      </c>
      <c r="O77" s="7">
        <f t="shared" si="19"/>
        <v>15894.408493080035</v>
      </c>
      <c r="P77" s="7">
        <f t="shared" si="20"/>
        <v>15894.408493080035</v>
      </c>
      <c r="Q77" s="7">
        <f t="shared" si="21"/>
        <v>0.002010177355449918</v>
      </c>
    </row>
    <row r="78" spans="1:17" s="4" customFormat="1" ht="12.75">
      <c r="A78" s="25" t="s">
        <v>494</v>
      </c>
      <c r="B78" s="26" t="s">
        <v>345</v>
      </c>
      <c r="C78" s="58">
        <v>2275</v>
      </c>
      <c r="D78" s="63">
        <v>1673604</v>
      </c>
      <c r="E78" s="27">
        <v>116500</v>
      </c>
      <c r="F78" s="28">
        <f t="shared" si="12"/>
        <v>32681.96652360515</v>
      </c>
      <c r="G78" s="29">
        <f t="shared" si="13"/>
        <v>0.0015551955654846293</v>
      </c>
      <c r="H78" s="7">
        <f t="shared" si="14"/>
        <v>14.365699570815451</v>
      </c>
      <c r="I78" s="7">
        <f t="shared" si="22"/>
        <v>9931.966523605151</v>
      </c>
      <c r="J78" s="7">
        <f t="shared" si="23"/>
        <v>9931.966523605151</v>
      </c>
      <c r="K78" s="7">
        <f t="shared" si="15"/>
        <v>0.001256103000594826</v>
      </c>
      <c r="L78" s="30">
        <f t="shared" si="16"/>
        <v>72870.09909419932</v>
      </c>
      <c r="M78" s="10">
        <f t="shared" si="17"/>
        <v>19738.37340975748</v>
      </c>
      <c r="N78" s="31">
        <f t="shared" si="18"/>
        <v>92608.4725039568</v>
      </c>
      <c r="O78" s="7">
        <f t="shared" si="19"/>
        <v>9931.966523605151</v>
      </c>
      <c r="P78" s="7">
        <f t="shared" si="20"/>
        <v>9931.966523605151</v>
      </c>
      <c r="Q78" s="7">
        <f t="shared" si="21"/>
        <v>0.001256103000594826</v>
      </c>
    </row>
    <row r="79" spans="1:17" s="4" customFormat="1" ht="12.75">
      <c r="A79" s="25" t="s">
        <v>490</v>
      </c>
      <c r="B79" s="26" t="s">
        <v>223</v>
      </c>
      <c r="C79" s="58">
        <v>990</v>
      </c>
      <c r="D79" s="63">
        <v>1056196</v>
      </c>
      <c r="E79" s="27">
        <v>54150</v>
      </c>
      <c r="F79" s="28">
        <f t="shared" si="12"/>
        <v>19309.95457063712</v>
      </c>
      <c r="G79" s="29">
        <f t="shared" si="13"/>
        <v>0.0009188784798575151</v>
      </c>
      <c r="H79" s="7">
        <f t="shared" si="14"/>
        <v>19.50500461680517</v>
      </c>
      <c r="I79" s="7">
        <f t="shared" si="22"/>
        <v>9409.95457063712</v>
      </c>
      <c r="J79" s="7">
        <f t="shared" si="23"/>
        <v>9409.95457063712</v>
      </c>
      <c r="K79" s="7">
        <f t="shared" si="15"/>
        <v>0.00119008377077653</v>
      </c>
      <c r="L79" s="30">
        <f t="shared" si="16"/>
        <v>43054.8847802808</v>
      </c>
      <c r="M79" s="10">
        <f t="shared" si="17"/>
        <v>18700.948764038912</v>
      </c>
      <c r="N79" s="31">
        <f t="shared" si="18"/>
        <v>61755.833544319714</v>
      </c>
      <c r="O79" s="7">
        <f t="shared" si="19"/>
        <v>9409.95457063712</v>
      </c>
      <c r="P79" s="7">
        <f t="shared" si="20"/>
        <v>9409.95457063712</v>
      </c>
      <c r="Q79" s="7">
        <f t="shared" si="21"/>
        <v>0.00119008377077653</v>
      </c>
    </row>
    <row r="80" spans="1:17" s="4" customFormat="1" ht="12.75">
      <c r="A80" s="25" t="s">
        <v>484</v>
      </c>
      <c r="B80" s="26" t="s">
        <v>78</v>
      </c>
      <c r="C80" s="60">
        <v>9015</v>
      </c>
      <c r="D80" s="63">
        <v>27008705</v>
      </c>
      <c r="E80" s="27">
        <v>1723250</v>
      </c>
      <c r="F80" s="28">
        <f t="shared" si="12"/>
        <v>141293.1818221384</v>
      </c>
      <c r="G80" s="29">
        <f t="shared" si="13"/>
        <v>0.006723540630405238</v>
      </c>
      <c r="H80" s="7">
        <f t="shared" si="14"/>
        <v>15.6731205570869</v>
      </c>
      <c r="I80" s="7">
        <f t="shared" si="22"/>
        <v>51143.1818221384</v>
      </c>
      <c r="J80" s="7">
        <f t="shared" si="23"/>
        <v>51143.1818221384</v>
      </c>
      <c r="K80" s="7">
        <f t="shared" si="15"/>
        <v>0.006468115251302344</v>
      </c>
      <c r="L80" s="30">
        <f t="shared" si="16"/>
        <v>315037.59583369736</v>
      </c>
      <c r="M80" s="10">
        <f t="shared" si="17"/>
        <v>101639.81299869121</v>
      </c>
      <c r="N80" s="31">
        <f t="shared" si="18"/>
        <v>416677.4088323886</v>
      </c>
      <c r="O80" s="7">
        <f t="shared" si="19"/>
        <v>51143.1818221384</v>
      </c>
      <c r="P80" s="7">
        <f t="shared" si="20"/>
        <v>51143.1818221384</v>
      </c>
      <c r="Q80" s="7">
        <f t="shared" si="21"/>
        <v>0.006468115251302344</v>
      </c>
    </row>
    <row r="81" spans="1:17" s="4" customFormat="1" ht="12.75">
      <c r="A81" s="25" t="s">
        <v>494</v>
      </c>
      <c r="B81" s="26" t="s">
        <v>346</v>
      </c>
      <c r="C81" s="58">
        <v>69</v>
      </c>
      <c r="D81" s="63">
        <v>277798</v>
      </c>
      <c r="E81" s="27">
        <v>30250</v>
      </c>
      <c r="F81" s="28">
        <f t="shared" si="12"/>
        <v>633.6549421487604</v>
      </c>
      <c r="G81" s="29">
        <f t="shared" si="13"/>
        <v>3.0152939400553106E-05</v>
      </c>
      <c r="H81" s="7">
        <f t="shared" si="14"/>
        <v>9.183404958677686</v>
      </c>
      <c r="I81" s="7">
        <f t="shared" si="22"/>
        <v>-56.345057851239666</v>
      </c>
      <c r="J81" s="7">
        <f t="shared" si="23"/>
        <v>0</v>
      </c>
      <c r="K81" s="7">
        <f t="shared" si="15"/>
        <v>0</v>
      </c>
      <c r="L81" s="30">
        <f t="shared" si="16"/>
        <v>1412.84333035954</v>
      </c>
      <c r="M81" s="10">
        <f t="shared" si="17"/>
        <v>0</v>
      </c>
      <c r="N81" s="31">
        <f t="shared" si="18"/>
        <v>1412.84333035954</v>
      </c>
      <c r="O81" s="7">
        <f t="shared" si="19"/>
        <v>-56.345057851239666</v>
      </c>
      <c r="P81" s="7">
        <f t="shared" si="20"/>
        <v>0</v>
      </c>
      <c r="Q81" s="7">
        <f t="shared" si="21"/>
        <v>0</v>
      </c>
    </row>
    <row r="82" spans="1:17" s="4" customFormat="1" ht="12.75">
      <c r="A82" s="9" t="s">
        <v>483</v>
      </c>
      <c r="B82" s="26" t="s">
        <v>20</v>
      </c>
      <c r="C82" s="8">
        <v>8189</v>
      </c>
      <c r="D82" s="63">
        <v>7232909</v>
      </c>
      <c r="E82" s="27">
        <v>366950</v>
      </c>
      <c r="F82" s="28">
        <f t="shared" si="12"/>
        <v>161412.43166916474</v>
      </c>
      <c r="G82" s="29">
        <f t="shared" si="13"/>
        <v>0.007680930024962427</v>
      </c>
      <c r="H82" s="7">
        <f t="shared" si="14"/>
        <v>19.710884316664394</v>
      </c>
      <c r="I82" s="7">
        <f t="shared" si="22"/>
        <v>79522.43166916473</v>
      </c>
      <c r="J82" s="7">
        <f t="shared" si="23"/>
        <v>79522.43166916473</v>
      </c>
      <c r="K82" s="7">
        <f t="shared" si="15"/>
        <v>0.010057259536349795</v>
      </c>
      <c r="L82" s="30">
        <f t="shared" si="16"/>
        <v>359896.9444593332</v>
      </c>
      <c r="M82" s="10">
        <f t="shared" si="17"/>
        <v>158039.54302577945</v>
      </c>
      <c r="N82" s="31">
        <f t="shared" si="18"/>
        <v>517936.4874851126</v>
      </c>
      <c r="O82" s="7">
        <f t="shared" si="19"/>
        <v>79522.43166916473</v>
      </c>
      <c r="P82" s="7">
        <f t="shared" si="20"/>
        <v>79522.43166916473</v>
      </c>
      <c r="Q82" s="7">
        <f t="shared" si="21"/>
        <v>0.010057259536349795</v>
      </c>
    </row>
    <row r="83" spans="1:17" s="4" customFormat="1" ht="12.75">
      <c r="A83" s="25" t="s">
        <v>491</v>
      </c>
      <c r="B83" s="26" t="s">
        <v>260</v>
      </c>
      <c r="C83" s="58">
        <v>2794</v>
      </c>
      <c r="D83" s="63">
        <v>2312301</v>
      </c>
      <c r="E83" s="27">
        <v>165050</v>
      </c>
      <c r="F83" s="28">
        <f t="shared" si="12"/>
        <v>39143.10205392305</v>
      </c>
      <c r="G83" s="29">
        <f t="shared" si="13"/>
        <v>0.0018626534816870704</v>
      </c>
      <c r="H83" s="7">
        <f t="shared" si="14"/>
        <v>14.009700090881552</v>
      </c>
      <c r="I83" s="7">
        <f t="shared" si="22"/>
        <v>11203.102053923056</v>
      </c>
      <c r="J83" s="7">
        <f t="shared" si="23"/>
        <v>11203.102053923056</v>
      </c>
      <c r="K83" s="7">
        <f t="shared" si="15"/>
        <v>0.0014168644318783706</v>
      </c>
      <c r="L83" s="30">
        <f t="shared" si="16"/>
        <v>87276.31868368627</v>
      </c>
      <c r="M83" s="10">
        <f t="shared" si="17"/>
        <v>22264.5748112819</v>
      </c>
      <c r="N83" s="31">
        <f t="shared" si="18"/>
        <v>109540.89349496817</v>
      </c>
      <c r="O83" s="7">
        <f t="shared" si="19"/>
        <v>11203.102053923056</v>
      </c>
      <c r="P83" s="7">
        <f t="shared" si="20"/>
        <v>11203.102053923056</v>
      </c>
      <c r="Q83" s="7">
        <f t="shared" si="21"/>
        <v>0.0014168644318783706</v>
      </c>
    </row>
    <row r="84" spans="1:17" s="4" customFormat="1" ht="12.75">
      <c r="A84" s="25" t="s">
        <v>485</v>
      </c>
      <c r="B84" s="26" t="s">
        <v>101</v>
      </c>
      <c r="C84" s="59">
        <v>781</v>
      </c>
      <c r="D84" s="63">
        <v>3166948</v>
      </c>
      <c r="E84" s="27">
        <v>567650</v>
      </c>
      <c r="F84" s="28">
        <f t="shared" si="12"/>
        <v>4357.238418039285</v>
      </c>
      <c r="G84" s="29">
        <f t="shared" si="13"/>
        <v>0.00020734241498594056</v>
      </c>
      <c r="H84" s="7">
        <f t="shared" si="14"/>
        <v>5.579050471241081</v>
      </c>
      <c r="I84" s="7">
        <f t="shared" si="22"/>
        <v>-3452.7615819607154</v>
      </c>
      <c r="J84" s="7">
        <f t="shared" si="23"/>
        <v>0</v>
      </c>
      <c r="K84" s="7">
        <f t="shared" si="15"/>
        <v>0</v>
      </c>
      <c r="L84" s="30">
        <f t="shared" si="16"/>
        <v>9715.21695520512</v>
      </c>
      <c r="M84" s="10">
        <f t="shared" si="17"/>
        <v>0</v>
      </c>
      <c r="N84" s="31">
        <f t="shared" si="18"/>
        <v>9715.21695520512</v>
      </c>
      <c r="O84" s="7">
        <f t="shared" si="19"/>
        <v>-3452.7615819607154</v>
      </c>
      <c r="P84" s="7">
        <f t="shared" si="20"/>
        <v>0</v>
      </c>
      <c r="Q84" s="7">
        <f t="shared" si="21"/>
        <v>0</v>
      </c>
    </row>
    <row r="85" spans="1:17" s="4" customFormat="1" ht="12.75">
      <c r="A85" s="25" t="s">
        <v>491</v>
      </c>
      <c r="B85" s="26" t="s">
        <v>261</v>
      </c>
      <c r="C85" s="58">
        <v>153</v>
      </c>
      <c r="D85" s="63">
        <v>350350</v>
      </c>
      <c r="E85" s="27">
        <v>23650</v>
      </c>
      <c r="F85" s="28">
        <f t="shared" si="12"/>
        <v>2266.5348837209303</v>
      </c>
      <c r="G85" s="29">
        <f t="shared" si="13"/>
        <v>0.00010785473994146231</v>
      </c>
      <c r="H85" s="7">
        <f t="shared" si="14"/>
        <v>14.813953488372093</v>
      </c>
      <c r="I85" s="7">
        <f t="shared" si="22"/>
        <v>736.5348837209302</v>
      </c>
      <c r="J85" s="7">
        <f t="shared" si="23"/>
        <v>736.5348837209302</v>
      </c>
      <c r="K85" s="7">
        <f t="shared" si="15"/>
        <v>9.315010026320563E-05</v>
      </c>
      <c r="L85" s="30">
        <f t="shared" si="16"/>
        <v>5053.631685777292</v>
      </c>
      <c r="M85" s="10">
        <f t="shared" si="17"/>
        <v>1463.7585144536872</v>
      </c>
      <c r="N85" s="31">
        <f t="shared" si="18"/>
        <v>6517.390200230979</v>
      </c>
      <c r="O85" s="7">
        <f t="shared" si="19"/>
        <v>736.5348837209302</v>
      </c>
      <c r="P85" s="7">
        <f t="shared" si="20"/>
        <v>736.5348837209302</v>
      </c>
      <c r="Q85" s="7">
        <f t="shared" si="21"/>
        <v>9.315010026320563E-05</v>
      </c>
    </row>
    <row r="86" spans="1:17" s="4" customFormat="1" ht="12.75">
      <c r="A86" s="25" t="s">
        <v>485</v>
      </c>
      <c r="B86" s="26" t="s">
        <v>102</v>
      </c>
      <c r="C86" s="59">
        <v>560</v>
      </c>
      <c r="D86" s="63">
        <v>513878</v>
      </c>
      <c r="E86" s="27">
        <v>30600</v>
      </c>
      <c r="F86" s="28">
        <f t="shared" si="12"/>
        <v>9404.303267973855</v>
      </c>
      <c r="G86" s="29">
        <f t="shared" si="13"/>
        <v>0.0004475107312854625</v>
      </c>
      <c r="H86" s="7">
        <f t="shared" si="14"/>
        <v>16.793398692810456</v>
      </c>
      <c r="I86" s="7">
        <f t="shared" si="22"/>
        <v>3804.3032679738553</v>
      </c>
      <c r="J86" s="7">
        <f t="shared" si="23"/>
        <v>3804.3032679738553</v>
      </c>
      <c r="K86" s="7">
        <f t="shared" si="15"/>
        <v>0.0004811329899992559</v>
      </c>
      <c r="L86" s="30">
        <f t="shared" si="16"/>
        <v>20968.52129611577</v>
      </c>
      <c r="M86" s="10">
        <f t="shared" si="17"/>
        <v>7560.51264256294</v>
      </c>
      <c r="N86" s="31">
        <f t="shared" si="18"/>
        <v>28529.03393867871</v>
      </c>
      <c r="O86" s="7">
        <f t="shared" si="19"/>
        <v>3804.3032679738553</v>
      </c>
      <c r="P86" s="7">
        <f t="shared" si="20"/>
        <v>3804.3032679738553</v>
      </c>
      <c r="Q86" s="7">
        <f t="shared" si="21"/>
        <v>0.0004811329899992559</v>
      </c>
    </row>
    <row r="87" spans="1:17" s="4" customFormat="1" ht="12.75">
      <c r="A87" s="9" t="s">
        <v>483</v>
      </c>
      <c r="B87" s="26" t="s">
        <v>21</v>
      </c>
      <c r="C87" s="8">
        <v>218</v>
      </c>
      <c r="D87" s="63">
        <v>229020</v>
      </c>
      <c r="E87" s="27">
        <v>11550</v>
      </c>
      <c r="F87" s="28">
        <f t="shared" si="12"/>
        <v>4322.628571428571</v>
      </c>
      <c r="G87" s="29">
        <f t="shared" si="13"/>
        <v>0.00020569547981965524</v>
      </c>
      <c r="H87" s="7">
        <f t="shared" si="14"/>
        <v>19.82857142857143</v>
      </c>
      <c r="I87" s="7">
        <f t="shared" si="22"/>
        <v>2142.6285714285714</v>
      </c>
      <c r="J87" s="7">
        <f t="shared" si="23"/>
        <v>2142.6285714285714</v>
      </c>
      <c r="K87" s="7">
        <f t="shared" si="15"/>
        <v>0.0002709797874705996</v>
      </c>
      <c r="L87" s="30">
        <f t="shared" si="16"/>
        <v>9638.04831388924</v>
      </c>
      <c r="M87" s="10">
        <f t="shared" si="17"/>
        <v>4258.170093581933</v>
      </c>
      <c r="N87" s="31">
        <f t="shared" si="18"/>
        <v>13896.218407471173</v>
      </c>
      <c r="O87" s="7">
        <f t="shared" si="19"/>
        <v>2142.6285714285714</v>
      </c>
      <c r="P87" s="7">
        <f t="shared" si="20"/>
        <v>2142.6285714285714</v>
      </c>
      <c r="Q87" s="7">
        <f t="shared" si="21"/>
        <v>0.0002709797874705996</v>
      </c>
    </row>
    <row r="88" spans="1:17" s="4" customFormat="1" ht="12.75">
      <c r="A88" s="25" t="s">
        <v>484</v>
      </c>
      <c r="B88" s="26" t="s">
        <v>79</v>
      </c>
      <c r="C88" s="58">
        <v>3742</v>
      </c>
      <c r="D88" s="63">
        <v>8443280</v>
      </c>
      <c r="E88" s="27">
        <v>645350</v>
      </c>
      <c r="F88" s="28">
        <f t="shared" si="12"/>
        <v>48957.5482451383</v>
      </c>
      <c r="G88" s="29">
        <f t="shared" si="13"/>
        <v>0.0023296811675284717</v>
      </c>
      <c r="H88" s="7">
        <f t="shared" si="14"/>
        <v>13.083257147284419</v>
      </c>
      <c r="I88" s="7">
        <f t="shared" si="22"/>
        <v>11537.548245138296</v>
      </c>
      <c r="J88" s="7">
        <f t="shared" si="23"/>
        <v>11537.548245138296</v>
      </c>
      <c r="K88" s="7">
        <f t="shared" si="15"/>
        <v>0.0014591620839419907</v>
      </c>
      <c r="L88" s="30">
        <f t="shared" si="16"/>
        <v>109159.32459130173</v>
      </c>
      <c r="M88" s="10">
        <f t="shared" si="17"/>
        <v>22929.239134504096</v>
      </c>
      <c r="N88" s="31">
        <f t="shared" si="18"/>
        <v>132088.56372580584</v>
      </c>
      <c r="O88" s="7">
        <f t="shared" si="19"/>
        <v>11537.548245138296</v>
      </c>
      <c r="P88" s="7">
        <f t="shared" si="20"/>
        <v>11537.548245138296</v>
      </c>
      <c r="Q88" s="7">
        <f t="shared" si="21"/>
        <v>0.0014591620839419907</v>
      </c>
    </row>
    <row r="89" spans="1:17" s="4" customFormat="1" ht="12.75">
      <c r="A89" s="25" t="s">
        <v>486</v>
      </c>
      <c r="B89" s="26" t="s">
        <v>126</v>
      </c>
      <c r="C89" s="58">
        <v>1366</v>
      </c>
      <c r="D89" s="63">
        <v>2836582</v>
      </c>
      <c r="E89" s="27">
        <v>301450</v>
      </c>
      <c r="F89" s="28">
        <f t="shared" si="12"/>
        <v>12853.776785536573</v>
      </c>
      <c r="G89" s="29">
        <f t="shared" si="13"/>
        <v>0.0006116564816305501</v>
      </c>
      <c r="H89" s="7">
        <f t="shared" si="14"/>
        <v>9.409792668767624</v>
      </c>
      <c r="I89" s="7">
        <f t="shared" si="22"/>
        <v>-806.2232144634257</v>
      </c>
      <c r="J89" s="7">
        <f t="shared" si="23"/>
        <v>0</v>
      </c>
      <c r="K89" s="7">
        <f t="shared" si="15"/>
        <v>0</v>
      </c>
      <c r="L89" s="30">
        <f t="shared" si="16"/>
        <v>28659.719341559565</v>
      </c>
      <c r="M89" s="10">
        <f t="shared" si="17"/>
        <v>0</v>
      </c>
      <c r="N89" s="31">
        <f t="shared" si="18"/>
        <v>28659.719341559565</v>
      </c>
      <c r="O89" s="7">
        <f t="shared" si="19"/>
        <v>-806.2232144634257</v>
      </c>
      <c r="P89" s="7">
        <f t="shared" si="20"/>
        <v>0</v>
      </c>
      <c r="Q89" s="7">
        <f t="shared" si="21"/>
        <v>0</v>
      </c>
    </row>
    <row r="90" spans="1:17" s="4" customFormat="1" ht="12.75">
      <c r="A90" s="9" t="s">
        <v>483</v>
      </c>
      <c r="B90" s="26" t="s">
        <v>22</v>
      </c>
      <c r="C90" s="8">
        <v>425</v>
      </c>
      <c r="D90" s="63">
        <v>329690</v>
      </c>
      <c r="E90" s="27">
        <v>25800</v>
      </c>
      <c r="F90" s="28">
        <f t="shared" si="12"/>
        <v>5430.93992248062</v>
      </c>
      <c r="G90" s="29">
        <f t="shared" si="13"/>
        <v>0.00025843529573885626</v>
      </c>
      <c r="H90" s="7">
        <f t="shared" si="14"/>
        <v>12.778682170542636</v>
      </c>
      <c r="I90" s="7">
        <f t="shared" si="22"/>
        <v>1180.9399224806202</v>
      </c>
      <c r="J90" s="7">
        <f t="shared" si="23"/>
        <v>1180.9399224806202</v>
      </c>
      <c r="K90" s="7">
        <f t="shared" si="15"/>
        <v>0.00014935432742595303</v>
      </c>
      <c r="L90" s="30">
        <f t="shared" si="16"/>
        <v>12109.220234344404</v>
      </c>
      <c r="M90" s="10">
        <f t="shared" si="17"/>
        <v>2346.95043615103</v>
      </c>
      <c r="N90" s="31">
        <f t="shared" si="18"/>
        <v>14456.170670495434</v>
      </c>
      <c r="O90" s="7">
        <f t="shared" si="19"/>
        <v>1180.9399224806202</v>
      </c>
      <c r="P90" s="7">
        <f t="shared" si="20"/>
        <v>1180.9399224806202</v>
      </c>
      <c r="Q90" s="7">
        <f t="shared" si="21"/>
        <v>0.00014935432742595303</v>
      </c>
    </row>
    <row r="91" spans="1:17" s="4" customFormat="1" ht="12.75">
      <c r="A91" s="9" t="s">
        <v>483</v>
      </c>
      <c r="B91" s="26" t="s">
        <v>23</v>
      </c>
      <c r="C91" s="8">
        <v>306</v>
      </c>
      <c r="D91" s="63">
        <v>289696</v>
      </c>
      <c r="E91" s="27">
        <v>17800</v>
      </c>
      <c r="F91" s="28">
        <f t="shared" si="12"/>
        <v>4980.167191011236</v>
      </c>
      <c r="G91" s="29">
        <f t="shared" si="13"/>
        <v>0.00023698494168760168</v>
      </c>
      <c r="H91" s="7">
        <f t="shared" si="14"/>
        <v>16.27505617977528</v>
      </c>
      <c r="I91" s="7">
        <f t="shared" si="22"/>
        <v>1920.1671910112357</v>
      </c>
      <c r="J91" s="7">
        <f t="shared" si="23"/>
        <v>1920.1671910112357</v>
      </c>
      <c r="K91" s="7">
        <f t="shared" si="15"/>
        <v>0.00024284493554630496</v>
      </c>
      <c r="L91" s="30">
        <f t="shared" si="16"/>
        <v>11104.144435511676</v>
      </c>
      <c r="M91" s="10">
        <f t="shared" si="17"/>
        <v>3816.059683172132</v>
      </c>
      <c r="N91" s="31">
        <f t="shared" si="18"/>
        <v>14920.204118683809</v>
      </c>
      <c r="O91" s="7">
        <f t="shared" si="19"/>
        <v>1920.1671910112357</v>
      </c>
      <c r="P91" s="7">
        <f t="shared" si="20"/>
        <v>1920.1671910112357</v>
      </c>
      <c r="Q91" s="7">
        <f t="shared" si="21"/>
        <v>0.00024284493554630496</v>
      </c>
    </row>
    <row r="92" spans="1:17" s="4" customFormat="1" ht="12.75">
      <c r="A92" s="9" t="s">
        <v>483</v>
      </c>
      <c r="B92" s="26" t="s">
        <v>24</v>
      </c>
      <c r="C92" s="8">
        <v>468</v>
      </c>
      <c r="D92" s="63">
        <v>399887</v>
      </c>
      <c r="E92" s="27">
        <v>30600</v>
      </c>
      <c r="F92" s="28">
        <f t="shared" si="12"/>
        <v>6115.918823529411</v>
      </c>
      <c r="G92" s="29">
        <f t="shared" si="13"/>
        <v>0.00029103052370937015</v>
      </c>
      <c r="H92" s="7">
        <f t="shared" si="14"/>
        <v>13.068202614379086</v>
      </c>
      <c r="I92" s="7">
        <f t="shared" si="22"/>
        <v>1435.918823529412</v>
      </c>
      <c r="J92" s="7">
        <f t="shared" si="23"/>
        <v>1435.918823529412</v>
      </c>
      <c r="K92" s="7">
        <f t="shared" si="15"/>
        <v>0.00018160169373901446</v>
      </c>
      <c r="L92" s="30">
        <f t="shared" si="16"/>
        <v>13636.499211293649</v>
      </c>
      <c r="M92" s="10">
        <f t="shared" si="17"/>
        <v>2853.6848022555787</v>
      </c>
      <c r="N92" s="31">
        <f t="shared" si="18"/>
        <v>16490.184013549228</v>
      </c>
      <c r="O92" s="7">
        <f t="shared" si="19"/>
        <v>1435.918823529412</v>
      </c>
      <c r="P92" s="7">
        <f t="shared" si="20"/>
        <v>1435.918823529412</v>
      </c>
      <c r="Q92" s="7">
        <f t="shared" si="21"/>
        <v>0.00018160169373901446</v>
      </c>
    </row>
    <row r="93" spans="1:17" s="4" customFormat="1" ht="12.75">
      <c r="A93" s="25" t="s">
        <v>491</v>
      </c>
      <c r="B93" s="26" t="s">
        <v>262</v>
      </c>
      <c r="C93" s="58">
        <v>1409</v>
      </c>
      <c r="D93" s="63">
        <v>895119</v>
      </c>
      <c r="E93" s="27">
        <v>66050</v>
      </c>
      <c r="F93" s="28">
        <f t="shared" si="12"/>
        <v>19094.96852384557</v>
      </c>
      <c r="G93" s="29">
        <f t="shared" si="13"/>
        <v>0.0009086482097062437</v>
      </c>
      <c r="H93" s="7">
        <f t="shared" si="14"/>
        <v>13.552142316426949</v>
      </c>
      <c r="I93" s="7">
        <f t="shared" si="22"/>
        <v>5004.96852384557</v>
      </c>
      <c r="J93" s="7">
        <f t="shared" si="23"/>
        <v>5004.96852384557</v>
      </c>
      <c r="K93" s="7">
        <f t="shared" si="15"/>
        <v>0.0006329819946274931</v>
      </c>
      <c r="L93" s="30">
        <f t="shared" si="16"/>
        <v>42575.5361914419</v>
      </c>
      <c r="M93" s="10">
        <f t="shared" si="17"/>
        <v>9946.664378394153</v>
      </c>
      <c r="N93" s="31">
        <f t="shared" si="18"/>
        <v>52522.20056983605</v>
      </c>
      <c r="O93" s="7">
        <f t="shared" si="19"/>
        <v>5004.96852384557</v>
      </c>
      <c r="P93" s="7">
        <f t="shared" si="20"/>
        <v>5004.96852384557</v>
      </c>
      <c r="Q93" s="7">
        <f t="shared" si="21"/>
        <v>0.0006329819946274931</v>
      </c>
    </row>
    <row r="94" spans="1:17" s="4" customFormat="1" ht="12.75">
      <c r="A94" s="25" t="s">
        <v>496</v>
      </c>
      <c r="B94" s="26" t="s">
        <v>403</v>
      </c>
      <c r="C94" s="58">
        <v>332</v>
      </c>
      <c r="D94" s="63">
        <v>506609</v>
      </c>
      <c r="E94" s="27">
        <v>25800</v>
      </c>
      <c r="F94" s="28">
        <f t="shared" si="12"/>
        <v>6519.154573643411</v>
      </c>
      <c r="G94" s="29">
        <f t="shared" si="13"/>
        <v>0.00031021879531993</v>
      </c>
      <c r="H94" s="7">
        <f t="shared" si="14"/>
        <v>19.636007751937985</v>
      </c>
      <c r="I94" s="7">
        <f t="shared" si="22"/>
        <v>3199.154573643411</v>
      </c>
      <c r="J94" s="7">
        <f t="shared" si="23"/>
        <v>3199.154573643411</v>
      </c>
      <c r="K94" s="7">
        <f t="shared" si="15"/>
        <v>0.00040459939627963097</v>
      </c>
      <c r="L94" s="30">
        <f t="shared" si="16"/>
        <v>14535.583085206435</v>
      </c>
      <c r="M94" s="10">
        <f t="shared" si="17"/>
        <v>6357.865526432128</v>
      </c>
      <c r="N94" s="31">
        <f t="shared" si="18"/>
        <v>20893.448611638563</v>
      </c>
      <c r="O94" s="7">
        <f t="shared" si="19"/>
        <v>3199.154573643411</v>
      </c>
      <c r="P94" s="7">
        <f t="shared" si="20"/>
        <v>3199.154573643411</v>
      </c>
      <c r="Q94" s="7">
        <f t="shared" si="21"/>
        <v>0.00040459939627963097</v>
      </c>
    </row>
    <row r="95" spans="1:17" s="4" customFormat="1" ht="12.75">
      <c r="A95" s="25" t="s">
        <v>484</v>
      </c>
      <c r="B95" s="33" t="s">
        <v>477</v>
      </c>
      <c r="C95" s="58">
        <v>341</v>
      </c>
      <c r="D95" s="63">
        <v>2493631</v>
      </c>
      <c r="E95" s="27">
        <v>194350</v>
      </c>
      <c r="F95" s="28">
        <f t="shared" si="12"/>
        <v>4375.241425263699</v>
      </c>
      <c r="G95" s="29">
        <f t="shared" si="13"/>
        <v>0.00020819910140903493</v>
      </c>
      <c r="H95" s="7">
        <f t="shared" si="14"/>
        <v>12.830620015436068</v>
      </c>
      <c r="I95" s="7">
        <f t="shared" si="22"/>
        <v>965.2414252636993</v>
      </c>
      <c r="J95" s="7">
        <f t="shared" si="23"/>
        <v>965.2414252636993</v>
      </c>
      <c r="K95" s="7">
        <f t="shared" si="15"/>
        <v>0.00012207478223880087</v>
      </c>
      <c r="L95" s="30">
        <f t="shared" si="16"/>
        <v>9755.35777474513</v>
      </c>
      <c r="M95" s="10">
        <f t="shared" si="17"/>
        <v>1918.280295965569</v>
      </c>
      <c r="N95" s="31">
        <f t="shared" si="18"/>
        <v>11673.6380707107</v>
      </c>
      <c r="O95" s="7">
        <f t="shared" si="19"/>
        <v>965.2414252636993</v>
      </c>
      <c r="P95" s="7">
        <f t="shared" si="20"/>
        <v>965.2414252636993</v>
      </c>
      <c r="Q95" s="7">
        <f t="shared" si="21"/>
        <v>0.00012207478223880087</v>
      </c>
    </row>
    <row r="96" spans="1:17" s="4" customFormat="1" ht="12.75">
      <c r="A96" s="25" t="s">
        <v>487</v>
      </c>
      <c r="B96" s="26" t="s">
        <v>160</v>
      </c>
      <c r="C96" s="58">
        <v>2721</v>
      </c>
      <c r="D96" s="63">
        <v>2631770</v>
      </c>
      <c r="E96" s="27">
        <v>144800</v>
      </c>
      <c r="F96" s="28">
        <f t="shared" si="12"/>
        <v>49454.73874309392</v>
      </c>
      <c r="G96" s="29">
        <f t="shared" si="13"/>
        <v>0.0023533403453525233</v>
      </c>
      <c r="H96" s="7">
        <f t="shared" si="14"/>
        <v>18.17520718232044</v>
      </c>
      <c r="I96" s="7">
        <f t="shared" si="22"/>
        <v>22244.738743093923</v>
      </c>
      <c r="J96" s="7">
        <f t="shared" si="23"/>
        <v>22244.738743093923</v>
      </c>
      <c r="K96" s="7">
        <f t="shared" si="15"/>
        <v>0.002813308222116908</v>
      </c>
      <c r="L96" s="30">
        <f t="shared" si="16"/>
        <v>110267.8968318538</v>
      </c>
      <c r="M96" s="10">
        <f t="shared" si="17"/>
        <v>44208.26013359434</v>
      </c>
      <c r="N96" s="31">
        <f t="shared" si="18"/>
        <v>154476.15696544814</v>
      </c>
      <c r="O96" s="7">
        <f t="shared" si="19"/>
        <v>22244.738743093923</v>
      </c>
      <c r="P96" s="7">
        <f t="shared" si="20"/>
        <v>22244.738743093923</v>
      </c>
      <c r="Q96" s="7">
        <f t="shared" si="21"/>
        <v>0.002813308222116908</v>
      </c>
    </row>
    <row r="97" spans="1:17" s="4" customFormat="1" ht="12.75">
      <c r="A97" s="25" t="s">
        <v>496</v>
      </c>
      <c r="B97" s="26" t="s">
        <v>404</v>
      </c>
      <c r="C97" s="58">
        <v>1232</v>
      </c>
      <c r="D97" s="63">
        <v>1497261</v>
      </c>
      <c r="E97" s="27">
        <v>87650</v>
      </c>
      <c r="F97" s="28">
        <f t="shared" si="12"/>
        <v>21045.357124928694</v>
      </c>
      <c r="G97" s="29">
        <f t="shared" si="13"/>
        <v>0.0010014588948033425</v>
      </c>
      <c r="H97" s="7">
        <f t="shared" si="14"/>
        <v>17.08227039361095</v>
      </c>
      <c r="I97" s="7">
        <f t="shared" si="22"/>
        <v>8725.357124928692</v>
      </c>
      <c r="J97" s="7">
        <f t="shared" si="23"/>
        <v>8725.357124928692</v>
      </c>
      <c r="K97" s="7">
        <f t="shared" si="15"/>
        <v>0.0011035022359203524</v>
      </c>
      <c r="L97" s="30">
        <f t="shared" si="16"/>
        <v>46924.26503951998</v>
      </c>
      <c r="M97" s="10">
        <f t="shared" si="17"/>
        <v>17340.408534000544</v>
      </c>
      <c r="N97" s="31">
        <f t="shared" si="18"/>
        <v>64264.67357352053</v>
      </c>
      <c r="O97" s="7">
        <f t="shared" si="19"/>
        <v>8725.357124928692</v>
      </c>
      <c r="P97" s="7">
        <f t="shared" si="20"/>
        <v>8725.357124928692</v>
      </c>
      <c r="Q97" s="7">
        <f t="shared" si="21"/>
        <v>0.0011035022359203524</v>
      </c>
    </row>
    <row r="98" spans="1:17" s="4" customFormat="1" ht="12.75">
      <c r="A98" s="25" t="s">
        <v>491</v>
      </c>
      <c r="B98" s="26" t="s">
        <v>263</v>
      </c>
      <c r="C98" s="58">
        <v>546</v>
      </c>
      <c r="D98" s="63">
        <v>712664</v>
      </c>
      <c r="E98" s="27">
        <v>65900</v>
      </c>
      <c r="F98" s="28">
        <f t="shared" si="12"/>
        <v>5904.621305007588</v>
      </c>
      <c r="G98" s="29">
        <f t="shared" si="13"/>
        <v>0.00028097577490575386</v>
      </c>
      <c r="H98" s="7">
        <f t="shared" si="14"/>
        <v>10.81432473444613</v>
      </c>
      <c r="I98" s="7">
        <f t="shared" si="22"/>
        <v>444.62130500758684</v>
      </c>
      <c r="J98" s="7">
        <f t="shared" si="23"/>
        <v>444.62130500758684</v>
      </c>
      <c r="K98" s="7">
        <f t="shared" si="15"/>
        <v>5.6231578511774303E-05</v>
      </c>
      <c r="L98" s="30">
        <f t="shared" si="16"/>
        <v>13165.374834432092</v>
      </c>
      <c r="M98" s="10">
        <f t="shared" si="17"/>
        <v>883.6217201613999</v>
      </c>
      <c r="N98" s="31">
        <f t="shared" si="18"/>
        <v>14048.996554593492</v>
      </c>
      <c r="O98" s="7">
        <f t="shared" si="19"/>
        <v>444.62130500758684</v>
      </c>
      <c r="P98" s="7">
        <f t="shared" si="20"/>
        <v>444.62130500758684</v>
      </c>
      <c r="Q98" s="7">
        <f t="shared" si="21"/>
        <v>5.6231578511774303E-05</v>
      </c>
    </row>
    <row r="99" spans="1:17" s="4" customFormat="1" ht="12.75">
      <c r="A99" s="25" t="s">
        <v>485</v>
      </c>
      <c r="B99" s="26" t="s">
        <v>103</v>
      </c>
      <c r="C99" s="61">
        <v>1352</v>
      </c>
      <c r="D99" s="63">
        <v>1219362</v>
      </c>
      <c r="E99" s="27">
        <v>91050</v>
      </c>
      <c r="F99" s="28">
        <f t="shared" si="12"/>
        <v>18106.286919275124</v>
      </c>
      <c r="G99" s="29">
        <f t="shared" si="13"/>
        <v>0.000861601063813305</v>
      </c>
      <c r="H99" s="7">
        <f t="shared" si="14"/>
        <v>13.392224052718287</v>
      </c>
      <c r="I99" s="7">
        <f t="shared" si="22"/>
        <v>4586.286919275124</v>
      </c>
      <c r="J99" s="7">
        <f t="shared" si="23"/>
        <v>4586.286919275124</v>
      </c>
      <c r="K99" s="7">
        <f t="shared" si="15"/>
        <v>0.0005800310288197774</v>
      </c>
      <c r="L99" s="30">
        <f t="shared" si="16"/>
        <v>40371.099489457505</v>
      </c>
      <c r="M99" s="10">
        <f t="shared" si="17"/>
        <v>9114.594130154113</v>
      </c>
      <c r="N99" s="31">
        <f t="shared" si="18"/>
        <v>49485.693619611615</v>
      </c>
      <c r="O99" s="7">
        <f t="shared" si="19"/>
        <v>4586.286919275124</v>
      </c>
      <c r="P99" s="7">
        <f t="shared" si="20"/>
        <v>4586.286919275124</v>
      </c>
      <c r="Q99" s="7">
        <f t="shared" si="21"/>
        <v>0.0005800310288197774</v>
      </c>
    </row>
    <row r="100" spans="1:17" s="4" customFormat="1" ht="12.75">
      <c r="A100" s="25" t="s">
        <v>487</v>
      </c>
      <c r="B100" s="26" t="s">
        <v>161</v>
      </c>
      <c r="C100" s="58">
        <v>4328</v>
      </c>
      <c r="D100" s="63">
        <v>5206811</v>
      </c>
      <c r="E100" s="27">
        <v>383350</v>
      </c>
      <c r="F100" s="28">
        <f t="shared" si="12"/>
        <v>58784.604168514416</v>
      </c>
      <c r="G100" s="29">
        <f t="shared" si="13"/>
        <v>0.002797308896807417</v>
      </c>
      <c r="H100" s="7">
        <f t="shared" si="14"/>
        <v>13.58239467849224</v>
      </c>
      <c r="I100" s="7">
        <f t="shared" si="22"/>
        <v>15504.604168514412</v>
      </c>
      <c r="J100" s="7">
        <f t="shared" si="23"/>
        <v>15504.604168514412</v>
      </c>
      <c r="K100" s="7">
        <f t="shared" si="15"/>
        <v>0.001960878520162061</v>
      </c>
      <c r="L100" s="30">
        <f t="shared" si="16"/>
        <v>131070.44607854272</v>
      </c>
      <c r="M100" s="10">
        <f t="shared" si="17"/>
        <v>30813.199573444963</v>
      </c>
      <c r="N100" s="31">
        <f t="shared" si="18"/>
        <v>161883.6456519877</v>
      </c>
      <c r="O100" s="7">
        <f t="shared" si="19"/>
        <v>15504.604168514412</v>
      </c>
      <c r="P100" s="7">
        <f t="shared" si="20"/>
        <v>15504.604168514412</v>
      </c>
      <c r="Q100" s="7">
        <f t="shared" si="21"/>
        <v>0.001960878520162061</v>
      </c>
    </row>
    <row r="101" spans="1:17" s="4" customFormat="1" ht="12.75">
      <c r="A101" s="25" t="s">
        <v>491</v>
      </c>
      <c r="B101" s="26" t="s">
        <v>473</v>
      </c>
      <c r="C101" s="58">
        <v>921</v>
      </c>
      <c r="D101" s="63">
        <v>901518</v>
      </c>
      <c r="E101" s="27">
        <v>73000</v>
      </c>
      <c r="F101" s="28">
        <f t="shared" si="12"/>
        <v>11373.946273972602</v>
      </c>
      <c r="G101" s="29">
        <f t="shared" si="13"/>
        <v>0.0005412376514909718</v>
      </c>
      <c r="H101" s="7">
        <f t="shared" si="14"/>
        <v>12.349561643835617</v>
      </c>
      <c r="I101" s="7">
        <f t="shared" si="22"/>
        <v>2163.9462739726036</v>
      </c>
      <c r="J101" s="7">
        <f t="shared" si="23"/>
        <v>2163.9462739726036</v>
      </c>
      <c r="K101" s="7">
        <f t="shared" si="15"/>
        <v>0.00027367585275310996</v>
      </c>
      <c r="L101" s="30">
        <f t="shared" si="16"/>
        <v>25360.18117140692</v>
      </c>
      <c r="M101" s="10">
        <f t="shared" si="17"/>
        <v>4300.536000882586</v>
      </c>
      <c r="N101" s="31">
        <f t="shared" si="18"/>
        <v>29660.717172289507</v>
      </c>
      <c r="O101" s="7">
        <f t="shared" si="19"/>
        <v>2163.9462739726036</v>
      </c>
      <c r="P101" s="7">
        <f t="shared" si="20"/>
        <v>2163.9462739726036</v>
      </c>
      <c r="Q101" s="7">
        <f t="shared" si="21"/>
        <v>0.00027367585275310996</v>
      </c>
    </row>
    <row r="102" spans="1:17" s="4" customFormat="1" ht="12.75">
      <c r="A102" s="25" t="s">
        <v>487</v>
      </c>
      <c r="B102" s="26" t="s">
        <v>162</v>
      </c>
      <c r="C102" s="58">
        <v>3486</v>
      </c>
      <c r="D102" s="63">
        <v>2842289</v>
      </c>
      <c r="E102" s="27">
        <v>181450</v>
      </c>
      <c r="F102" s="28">
        <f t="shared" si="12"/>
        <v>54605.78370901075</v>
      </c>
      <c r="G102" s="29">
        <f t="shared" si="13"/>
        <v>0.0025984566324284484</v>
      </c>
      <c r="H102" s="7">
        <f t="shared" si="14"/>
        <v>15.664309727197574</v>
      </c>
      <c r="I102" s="7">
        <f t="shared" si="22"/>
        <v>19745.783709010746</v>
      </c>
      <c r="J102" s="7">
        <f t="shared" si="23"/>
        <v>19745.783709010746</v>
      </c>
      <c r="K102" s="7">
        <f t="shared" si="15"/>
        <v>0.0024972635688044805</v>
      </c>
      <c r="L102" s="30">
        <f t="shared" si="16"/>
        <v>121753.0428322919</v>
      </c>
      <c r="M102" s="10">
        <f t="shared" si="17"/>
        <v>39241.94178367881</v>
      </c>
      <c r="N102" s="31">
        <f t="shared" si="18"/>
        <v>160994.98461597072</v>
      </c>
      <c r="O102" s="7">
        <f t="shared" si="19"/>
        <v>19745.783709010746</v>
      </c>
      <c r="P102" s="7">
        <f t="shared" si="20"/>
        <v>19745.783709010746</v>
      </c>
      <c r="Q102" s="7">
        <f t="shared" si="21"/>
        <v>0.0024972635688044805</v>
      </c>
    </row>
    <row r="103" spans="1:17" s="4" customFormat="1" ht="12.75">
      <c r="A103" s="25" t="s">
        <v>496</v>
      </c>
      <c r="B103" s="26" t="s">
        <v>405</v>
      </c>
      <c r="C103" s="58">
        <v>24</v>
      </c>
      <c r="D103" s="63">
        <v>0</v>
      </c>
      <c r="E103" s="27">
        <v>4850</v>
      </c>
      <c r="F103" s="28">
        <f t="shared" si="12"/>
        <v>0</v>
      </c>
      <c r="G103" s="29">
        <f t="shared" si="13"/>
        <v>0</v>
      </c>
      <c r="H103" s="7">
        <f t="shared" si="14"/>
        <v>0</v>
      </c>
      <c r="I103" s="7">
        <f t="shared" si="22"/>
        <v>-240</v>
      </c>
      <c r="J103" s="7">
        <f t="shared" si="23"/>
        <v>0</v>
      </c>
      <c r="K103" s="7">
        <f t="shared" si="15"/>
        <v>0</v>
      </c>
      <c r="L103" s="30">
        <f t="shared" si="16"/>
        <v>0</v>
      </c>
      <c r="M103" s="10">
        <f t="shared" si="17"/>
        <v>0</v>
      </c>
      <c r="N103" s="31">
        <f t="shared" si="18"/>
        <v>0</v>
      </c>
      <c r="O103" s="7">
        <f t="shared" si="19"/>
        <v>-240</v>
      </c>
      <c r="P103" s="7">
        <f t="shared" si="20"/>
        <v>0</v>
      </c>
      <c r="Q103" s="7">
        <f t="shared" si="21"/>
        <v>0</v>
      </c>
    </row>
    <row r="104" spans="1:17" s="4" customFormat="1" ht="12.75">
      <c r="A104" s="25" t="s">
        <v>496</v>
      </c>
      <c r="B104" s="26" t="s">
        <v>406</v>
      </c>
      <c r="C104" s="58">
        <v>486</v>
      </c>
      <c r="D104" s="63">
        <v>715387</v>
      </c>
      <c r="E104" s="27">
        <v>59050</v>
      </c>
      <c r="F104" s="28">
        <f t="shared" si="12"/>
        <v>5887.859136325148</v>
      </c>
      <c r="G104" s="29">
        <f t="shared" si="13"/>
        <v>0.0002801781347030443</v>
      </c>
      <c r="H104" s="7">
        <f t="shared" si="14"/>
        <v>12.11493649449619</v>
      </c>
      <c r="I104" s="7">
        <f t="shared" si="22"/>
        <v>1027.8591363251483</v>
      </c>
      <c r="J104" s="7">
        <f t="shared" si="23"/>
        <v>1027.8591363251483</v>
      </c>
      <c r="K104" s="7">
        <f t="shared" si="15"/>
        <v>0.0001299940895147295</v>
      </c>
      <c r="L104" s="30">
        <f t="shared" si="16"/>
        <v>13128.000679114944</v>
      </c>
      <c r="M104" s="10">
        <f t="shared" si="17"/>
        <v>2042.724106771583</v>
      </c>
      <c r="N104" s="31">
        <f t="shared" si="18"/>
        <v>15170.724785886527</v>
      </c>
      <c r="O104" s="7">
        <f t="shared" si="19"/>
        <v>1027.8591363251483</v>
      </c>
      <c r="P104" s="7">
        <f t="shared" si="20"/>
        <v>1027.8591363251483</v>
      </c>
      <c r="Q104" s="7">
        <f t="shared" si="21"/>
        <v>0.0001299940895147295</v>
      </c>
    </row>
    <row r="105" spans="1:17" s="4" customFormat="1" ht="12.75">
      <c r="A105" s="25" t="s">
        <v>496</v>
      </c>
      <c r="B105" s="26" t="s">
        <v>407</v>
      </c>
      <c r="C105" s="58">
        <v>560</v>
      </c>
      <c r="D105" s="63">
        <v>481229</v>
      </c>
      <c r="E105" s="27">
        <v>37050</v>
      </c>
      <c r="F105" s="28">
        <f t="shared" si="12"/>
        <v>7273.6367071524965</v>
      </c>
      <c r="G105" s="29">
        <f t="shared" si="13"/>
        <v>0.0003461213860475481</v>
      </c>
      <c r="H105" s="7">
        <f t="shared" si="14"/>
        <v>12.98863697705803</v>
      </c>
      <c r="I105" s="7">
        <f t="shared" si="22"/>
        <v>1673.6367071524971</v>
      </c>
      <c r="J105" s="7">
        <f t="shared" si="23"/>
        <v>1673.6367071524971</v>
      </c>
      <c r="K105" s="7">
        <f t="shared" si="15"/>
        <v>0.00021166604667499498</v>
      </c>
      <c r="L105" s="30">
        <f t="shared" si="16"/>
        <v>16217.83154457929</v>
      </c>
      <c r="M105" s="10">
        <f t="shared" si="17"/>
        <v>3326.1153467985882</v>
      </c>
      <c r="N105" s="31">
        <f t="shared" si="18"/>
        <v>19543.94689137788</v>
      </c>
      <c r="O105" s="7">
        <f t="shared" si="19"/>
        <v>1673.6367071524971</v>
      </c>
      <c r="P105" s="7">
        <f t="shared" si="20"/>
        <v>1673.6367071524971</v>
      </c>
      <c r="Q105" s="7">
        <f t="shared" si="21"/>
        <v>0.00021166604667499498</v>
      </c>
    </row>
    <row r="106" spans="1:17" s="4" customFormat="1" ht="12.75">
      <c r="A106" s="25" t="s">
        <v>496</v>
      </c>
      <c r="B106" s="26" t="s">
        <v>408</v>
      </c>
      <c r="C106" s="58">
        <v>154</v>
      </c>
      <c r="D106" s="63">
        <v>358379</v>
      </c>
      <c r="E106" s="27">
        <v>23050</v>
      </c>
      <c r="F106" s="28">
        <f t="shared" si="12"/>
        <v>2394.3759652928416</v>
      </c>
      <c r="G106" s="29">
        <f t="shared" si="13"/>
        <v>0.00011393815242534069</v>
      </c>
      <c r="H106" s="7">
        <f t="shared" si="14"/>
        <v>15.547895878524946</v>
      </c>
      <c r="I106" s="7">
        <f t="shared" si="22"/>
        <v>854.3759652928417</v>
      </c>
      <c r="J106" s="7">
        <f t="shared" si="23"/>
        <v>854.3759652928417</v>
      </c>
      <c r="K106" s="7">
        <f t="shared" si="15"/>
        <v>0.00010805354720938889</v>
      </c>
      <c r="L106" s="30">
        <f t="shared" si="16"/>
        <v>5338.675496581219</v>
      </c>
      <c r="M106" s="10">
        <f t="shared" si="17"/>
        <v>1697.9509340060417</v>
      </c>
      <c r="N106" s="31">
        <f t="shared" si="18"/>
        <v>7036.626430587261</v>
      </c>
      <c r="O106" s="7">
        <f t="shared" si="19"/>
        <v>854.3759652928417</v>
      </c>
      <c r="P106" s="7">
        <f t="shared" si="20"/>
        <v>854.3759652928417</v>
      </c>
      <c r="Q106" s="7">
        <f t="shared" si="21"/>
        <v>0.00010805354720938889</v>
      </c>
    </row>
    <row r="107" spans="1:17" s="4" customFormat="1" ht="12.75">
      <c r="A107" s="25" t="s">
        <v>485</v>
      </c>
      <c r="B107" s="26" t="s">
        <v>104</v>
      </c>
      <c r="C107" s="59">
        <v>166</v>
      </c>
      <c r="D107" s="63">
        <v>382478</v>
      </c>
      <c r="E107" s="27">
        <v>37700</v>
      </c>
      <c r="F107" s="28">
        <f t="shared" si="12"/>
        <v>1684.1206366047745</v>
      </c>
      <c r="G107" s="29">
        <f t="shared" si="13"/>
        <v>8.01401269381136E-05</v>
      </c>
      <c r="H107" s="7">
        <f t="shared" si="14"/>
        <v>10.145305039787798</v>
      </c>
      <c r="I107" s="7">
        <f t="shared" si="22"/>
        <v>24.120636604774536</v>
      </c>
      <c r="J107" s="7">
        <f t="shared" si="23"/>
        <v>24.120636604774536</v>
      </c>
      <c r="K107" s="7">
        <f t="shared" si="15"/>
        <v>3.0505543835156803E-06</v>
      </c>
      <c r="L107" s="30">
        <f t="shared" si="16"/>
        <v>3755.038350808471</v>
      </c>
      <c r="M107" s="10">
        <f t="shared" si="17"/>
        <v>47.93634080970371</v>
      </c>
      <c r="N107" s="31">
        <f t="shared" si="18"/>
        <v>3802.974691618175</v>
      </c>
      <c r="O107" s="7">
        <f t="shared" si="19"/>
        <v>24.120636604774536</v>
      </c>
      <c r="P107" s="7">
        <f t="shared" si="20"/>
        <v>24.120636604774536</v>
      </c>
      <c r="Q107" s="7">
        <f t="shared" si="21"/>
        <v>3.0505543835156803E-06</v>
      </c>
    </row>
    <row r="108" spans="1:17" s="4" customFormat="1" ht="12.75">
      <c r="A108" s="25" t="s">
        <v>491</v>
      </c>
      <c r="B108" s="26" t="s">
        <v>264</v>
      </c>
      <c r="C108" s="58">
        <v>2198</v>
      </c>
      <c r="D108" s="63">
        <v>1675719</v>
      </c>
      <c r="E108" s="27">
        <v>110450</v>
      </c>
      <c r="F108" s="28">
        <f t="shared" si="12"/>
        <v>33347.49082842915</v>
      </c>
      <c r="G108" s="29">
        <f t="shared" si="13"/>
        <v>0.001586865032095121</v>
      </c>
      <c r="H108" s="7">
        <f t="shared" si="14"/>
        <v>15.171742870076958</v>
      </c>
      <c r="I108" s="7">
        <f t="shared" si="22"/>
        <v>11367.490828429154</v>
      </c>
      <c r="J108" s="7">
        <f t="shared" si="23"/>
        <v>11367.490828429154</v>
      </c>
      <c r="K108" s="7">
        <f t="shared" si="15"/>
        <v>0.0014376547992673923</v>
      </c>
      <c r="L108" s="30">
        <f t="shared" si="16"/>
        <v>74354.00068277401</v>
      </c>
      <c r="M108" s="10">
        <f t="shared" si="17"/>
        <v>22591.274162096463</v>
      </c>
      <c r="N108" s="31">
        <f t="shared" si="18"/>
        <v>96945.27484487048</v>
      </c>
      <c r="O108" s="7">
        <f t="shared" si="19"/>
        <v>11367.490828429154</v>
      </c>
      <c r="P108" s="7">
        <f t="shared" si="20"/>
        <v>11367.490828429154</v>
      </c>
      <c r="Q108" s="7">
        <f t="shared" si="21"/>
        <v>0.0014376547992673923</v>
      </c>
    </row>
    <row r="109" spans="1:17" s="4" customFormat="1" ht="12.75">
      <c r="A109" s="25" t="s">
        <v>491</v>
      </c>
      <c r="B109" s="26" t="s">
        <v>265</v>
      </c>
      <c r="C109" s="58">
        <v>2878</v>
      </c>
      <c r="D109" s="63">
        <v>1694946</v>
      </c>
      <c r="E109" s="27">
        <v>138000</v>
      </c>
      <c r="F109" s="28">
        <f t="shared" si="12"/>
        <v>35348.22165217391</v>
      </c>
      <c r="G109" s="29">
        <f t="shared" si="13"/>
        <v>0.0016820712891166775</v>
      </c>
      <c r="H109" s="7">
        <f t="shared" si="14"/>
        <v>12.282217391304348</v>
      </c>
      <c r="I109" s="7">
        <f t="shared" si="22"/>
        <v>6568.221652173914</v>
      </c>
      <c r="J109" s="7">
        <f t="shared" si="23"/>
        <v>6568.221652173914</v>
      </c>
      <c r="K109" s="7">
        <f t="shared" si="15"/>
        <v>0.0008306877501307569</v>
      </c>
      <c r="L109" s="30">
        <f t="shared" si="16"/>
        <v>78814.97622663541</v>
      </c>
      <c r="M109" s="10">
        <f t="shared" si="17"/>
        <v>13053.408033598911</v>
      </c>
      <c r="N109" s="31">
        <f t="shared" si="18"/>
        <v>91868.38426023432</v>
      </c>
      <c r="O109" s="7">
        <f t="shared" si="19"/>
        <v>6568.221652173914</v>
      </c>
      <c r="P109" s="7">
        <f t="shared" si="20"/>
        <v>6568.221652173914</v>
      </c>
      <c r="Q109" s="7">
        <f t="shared" si="21"/>
        <v>0.0008306877501307569</v>
      </c>
    </row>
    <row r="110" spans="1:17" s="4" customFormat="1" ht="12.75">
      <c r="A110" s="25" t="s">
        <v>497</v>
      </c>
      <c r="B110" s="26" t="s">
        <v>443</v>
      </c>
      <c r="C110" s="58">
        <v>1403</v>
      </c>
      <c r="D110" s="63">
        <v>1795771</v>
      </c>
      <c r="E110" s="27">
        <v>124600</v>
      </c>
      <c r="F110" s="28">
        <f t="shared" si="12"/>
        <v>20220.439109149276</v>
      </c>
      <c r="G110" s="29">
        <f t="shared" si="13"/>
        <v>0.0009622045604871401</v>
      </c>
      <c r="H110" s="7">
        <f t="shared" si="14"/>
        <v>14.41228731942215</v>
      </c>
      <c r="I110" s="7">
        <f t="shared" si="22"/>
        <v>6190.439109149276</v>
      </c>
      <c r="J110" s="7">
        <f t="shared" si="23"/>
        <v>6190.439109149276</v>
      </c>
      <c r="K110" s="7">
        <f t="shared" si="15"/>
        <v>0.0007829093182625288</v>
      </c>
      <c r="L110" s="30">
        <f t="shared" si="16"/>
        <v>45084.967593602225</v>
      </c>
      <c r="M110" s="10">
        <f t="shared" si="17"/>
        <v>12302.618863681195</v>
      </c>
      <c r="N110" s="31">
        <f t="shared" si="18"/>
        <v>57387.58645728342</v>
      </c>
      <c r="O110" s="7">
        <f t="shared" si="19"/>
        <v>6190.439109149276</v>
      </c>
      <c r="P110" s="7">
        <f t="shared" si="20"/>
        <v>6190.439109149276</v>
      </c>
      <c r="Q110" s="7">
        <f t="shared" si="21"/>
        <v>0.0007829093182625288</v>
      </c>
    </row>
    <row r="111" spans="1:17" s="4" customFormat="1" ht="12.75">
      <c r="A111" s="25" t="s">
        <v>494</v>
      </c>
      <c r="B111" s="26" t="s">
        <v>347</v>
      </c>
      <c r="C111" s="58">
        <v>1314</v>
      </c>
      <c r="D111" s="63">
        <v>1112699</v>
      </c>
      <c r="E111" s="27">
        <v>80950</v>
      </c>
      <c r="F111" s="28">
        <f t="shared" si="12"/>
        <v>18061.599579987647</v>
      </c>
      <c r="G111" s="29">
        <f t="shared" si="13"/>
        <v>0.0008594745836994786</v>
      </c>
      <c r="H111" s="7">
        <f t="shared" si="14"/>
        <v>13.745509573810994</v>
      </c>
      <c r="I111" s="7">
        <f t="shared" si="22"/>
        <v>4921.5995799876455</v>
      </c>
      <c r="J111" s="7">
        <f t="shared" si="23"/>
        <v>4921.5995799876455</v>
      </c>
      <c r="K111" s="7">
        <f t="shared" si="15"/>
        <v>0.0006224382639083576</v>
      </c>
      <c r="L111" s="30">
        <f t="shared" si="16"/>
        <v>40271.4613345814</v>
      </c>
      <c r="M111" s="10">
        <f t="shared" si="17"/>
        <v>9780.98043848821</v>
      </c>
      <c r="N111" s="31">
        <f t="shared" si="18"/>
        <v>50052.44177306961</v>
      </c>
      <c r="O111" s="7">
        <f t="shared" si="19"/>
        <v>4921.5995799876455</v>
      </c>
      <c r="P111" s="7">
        <f t="shared" si="20"/>
        <v>4921.5995799876455</v>
      </c>
      <c r="Q111" s="7">
        <f t="shared" si="21"/>
        <v>0.0006224382639083576</v>
      </c>
    </row>
    <row r="112" spans="1:17" s="4" customFormat="1" ht="12.75">
      <c r="A112" s="25" t="s">
        <v>486</v>
      </c>
      <c r="B112" s="26" t="s">
        <v>127</v>
      </c>
      <c r="C112" s="58">
        <v>141</v>
      </c>
      <c r="D112" s="63">
        <v>1504251</v>
      </c>
      <c r="E112" s="27">
        <v>195250</v>
      </c>
      <c r="F112" s="28">
        <f t="shared" si="12"/>
        <v>1086.2964967989756</v>
      </c>
      <c r="G112" s="29">
        <f t="shared" si="13"/>
        <v>5.169222278601417E-05</v>
      </c>
      <c r="H112" s="7">
        <f t="shared" si="14"/>
        <v>7.7042304737516005</v>
      </c>
      <c r="I112" s="7">
        <f t="shared" si="22"/>
        <v>-323.7035032010243</v>
      </c>
      <c r="J112" s="7">
        <f t="shared" si="23"/>
        <v>0</v>
      </c>
      <c r="K112" s="7">
        <f t="shared" si="15"/>
        <v>0</v>
      </c>
      <c r="L112" s="30">
        <f t="shared" si="16"/>
        <v>2422.0859938232056</v>
      </c>
      <c r="M112" s="10">
        <f t="shared" si="17"/>
        <v>0</v>
      </c>
      <c r="N112" s="31">
        <f t="shared" si="18"/>
        <v>2422.0859938232056</v>
      </c>
      <c r="O112" s="7">
        <f t="shared" si="19"/>
        <v>-323.7035032010243</v>
      </c>
      <c r="P112" s="7">
        <f t="shared" si="20"/>
        <v>0</v>
      </c>
      <c r="Q112" s="7">
        <f t="shared" si="21"/>
        <v>0</v>
      </c>
    </row>
    <row r="113" spans="1:17" s="4" customFormat="1" ht="12.75">
      <c r="A113" s="25" t="s">
        <v>496</v>
      </c>
      <c r="B113" s="26" t="s">
        <v>409</v>
      </c>
      <c r="C113" s="58">
        <v>105</v>
      </c>
      <c r="D113" s="63">
        <v>203430</v>
      </c>
      <c r="E113" s="27">
        <v>17800</v>
      </c>
      <c r="F113" s="28">
        <f t="shared" si="12"/>
        <v>1200.008426966292</v>
      </c>
      <c r="G113" s="29">
        <f t="shared" si="13"/>
        <v>5.710328914308847E-05</v>
      </c>
      <c r="H113" s="7">
        <f t="shared" si="14"/>
        <v>11.428651685393259</v>
      </c>
      <c r="I113" s="7">
        <f t="shared" si="22"/>
        <v>150.00842696629218</v>
      </c>
      <c r="J113" s="7">
        <f t="shared" si="23"/>
        <v>150.00842696629218</v>
      </c>
      <c r="K113" s="7">
        <f t="shared" si="15"/>
        <v>1.8971674419062946E-05</v>
      </c>
      <c r="L113" s="30">
        <f t="shared" si="16"/>
        <v>2675.626416903321</v>
      </c>
      <c r="M113" s="10">
        <f t="shared" si="17"/>
        <v>298.1204516783086</v>
      </c>
      <c r="N113" s="31">
        <f t="shared" si="18"/>
        <v>2973.7468685816298</v>
      </c>
      <c r="O113" s="7">
        <f t="shared" si="19"/>
        <v>150.00842696629218</v>
      </c>
      <c r="P113" s="7">
        <f t="shared" si="20"/>
        <v>150.00842696629218</v>
      </c>
      <c r="Q113" s="7">
        <f t="shared" si="21"/>
        <v>1.8971674419062946E-05</v>
      </c>
    </row>
    <row r="114" spans="1:17" s="4" customFormat="1" ht="12.75">
      <c r="A114" s="9" t="s">
        <v>483</v>
      </c>
      <c r="B114" s="26" t="s">
        <v>25</v>
      </c>
      <c r="C114" s="8">
        <v>269</v>
      </c>
      <c r="D114" s="63">
        <v>231685</v>
      </c>
      <c r="E114" s="27">
        <v>14800</v>
      </c>
      <c r="F114" s="28">
        <f t="shared" si="12"/>
        <v>4211.031418918919</v>
      </c>
      <c r="G114" s="29">
        <f t="shared" si="13"/>
        <v>0.0002003850467226025</v>
      </c>
      <c r="H114" s="7">
        <f t="shared" si="14"/>
        <v>15.654391891891892</v>
      </c>
      <c r="I114" s="7">
        <f t="shared" si="22"/>
        <v>1521.031418918919</v>
      </c>
      <c r="J114" s="7">
        <f t="shared" si="23"/>
        <v>1521.031418918919</v>
      </c>
      <c r="K114" s="7">
        <f t="shared" si="15"/>
        <v>0.00019236594533038673</v>
      </c>
      <c r="L114" s="30">
        <f t="shared" si="16"/>
        <v>9389.223153501927</v>
      </c>
      <c r="M114" s="10">
        <f t="shared" si="17"/>
        <v>3022.8340020317655</v>
      </c>
      <c r="N114" s="31">
        <f t="shared" si="18"/>
        <v>12412.057155533694</v>
      </c>
      <c r="O114" s="7">
        <f t="shared" si="19"/>
        <v>1521.031418918919</v>
      </c>
      <c r="P114" s="7">
        <f t="shared" si="20"/>
        <v>1521.031418918919</v>
      </c>
      <c r="Q114" s="7">
        <f t="shared" si="21"/>
        <v>0.00019236594533038673</v>
      </c>
    </row>
    <row r="115" spans="1:17" s="4" customFormat="1" ht="12.75">
      <c r="A115" s="25" t="s">
        <v>484</v>
      </c>
      <c r="B115" s="26" t="s">
        <v>80</v>
      </c>
      <c r="C115" s="58">
        <v>7211</v>
      </c>
      <c r="D115" s="63">
        <v>19507606</v>
      </c>
      <c r="E115" s="27">
        <v>1099350</v>
      </c>
      <c r="F115" s="28">
        <f t="shared" si="12"/>
        <v>127956.83528084778</v>
      </c>
      <c r="G115" s="29">
        <f t="shared" si="13"/>
        <v>0.006088920709789349</v>
      </c>
      <c r="H115" s="7">
        <f t="shared" si="14"/>
        <v>17.74467276117706</v>
      </c>
      <c r="I115" s="7">
        <f t="shared" si="22"/>
        <v>55846.83528084779</v>
      </c>
      <c r="J115" s="7">
        <f t="shared" si="23"/>
        <v>55846.83528084779</v>
      </c>
      <c r="K115" s="7">
        <f t="shared" si="15"/>
        <v>0.007062989711380415</v>
      </c>
      <c r="L115" s="30">
        <f t="shared" si="16"/>
        <v>285301.9037260479</v>
      </c>
      <c r="M115" s="10">
        <f t="shared" si="17"/>
        <v>110987.65646327054</v>
      </c>
      <c r="N115" s="31">
        <f t="shared" si="18"/>
        <v>396289.56018931844</v>
      </c>
      <c r="O115" s="7">
        <f t="shared" si="19"/>
        <v>55846.83528084779</v>
      </c>
      <c r="P115" s="7">
        <f t="shared" si="20"/>
        <v>55846.83528084779</v>
      </c>
      <c r="Q115" s="7">
        <f t="shared" si="21"/>
        <v>0.007062989711380415</v>
      </c>
    </row>
    <row r="116" spans="1:17" s="4" customFormat="1" ht="12.75">
      <c r="A116" s="25" t="s">
        <v>488</v>
      </c>
      <c r="B116" s="26" t="s">
        <v>187</v>
      </c>
      <c r="C116" s="58">
        <v>1534</v>
      </c>
      <c r="D116" s="63">
        <v>3164495</v>
      </c>
      <c r="E116" s="27">
        <v>285450</v>
      </c>
      <c r="F116" s="28">
        <f t="shared" si="12"/>
        <v>17005.904116307585</v>
      </c>
      <c r="G116" s="29">
        <f t="shared" si="13"/>
        <v>0.0008092385337227538</v>
      </c>
      <c r="H116" s="7">
        <f t="shared" si="14"/>
        <v>11.08598703801016</v>
      </c>
      <c r="I116" s="7">
        <f t="shared" si="22"/>
        <v>1665.904116307585</v>
      </c>
      <c r="J116" s="7">
        <f t="shared" si="23"/>
        <v>1665.904116307585</v>
      </c>
      <c r="K116" s="7">
        <f t="shared" si="15"/>
        <v>0.00021068810030963202</v>
      </c>
      <c r="L116" s="30">
        <f t="shared" si="16"/>
        <v>37917.60563877742</v>
      </c>
      <c r="M116" s="10">
        <f t="shared" si="17"/>
        <v>3310.7479203016305</v>
      </c>
      <c r="N116" s="31">
        <f t="shared" si="18"/>
        <v>41228.353559079056</v>
      </c>
      <c r="O116" s="7">
        <f t="shared" si="19"/>
        <v>1665.904116307585</v>
      </c>
      <c r="P116" s="7">
        <f t="shared" si="20"/>
        <v>1665.904116307585</v>
      </c>
      <c r="Q116" s="7">
        <f t="shared" si="21"/>
        <v>0.00021068810030963202</v>
      </c>
    </row>
    <row r="117" spans="1:17" s="4" customFormat="1" ht="12.75">
      <c r="A117" s="25" t="s">
        <v>496</v>
      </c>
      <c r="B117" s="26" t="s">
        <v>410</v>
      </c>
      <c r="C117" s="58">
        <v>507</v>
      </c>
      <c r="D117" s="63">
        <v>1015286</v>
      </c>
      <c r="E117" s="27">
        <v>71100</v>
      </c>
      <c r="F117" s="28">
        <f t="shared" si="12"/>
        <v>7239.8031223628695</v>
      </c>
      <c r="G117" s="29">
        <f t="shared" si="13"/>
        <v>0.00034451138987454333</v>
      </c>
      <c r="H117" s="7">
        <f t="shared" si="14"/>
        <v>14.279690576652602</v>
      </c>
      <c r="I117" s="7">
        <f t="shared" si="22"/>
        <v>2169.803122362869</v>
      </c>
      <c r="J117" s="7">
        <f t="shared" si="23"/>
        <v>2169.803122362869</v>
      </c>
      <c r="K117" s="7">
        <f t="shared" si="15"/>
        <v>0.0002744165726115143</v>
      </c>
      <c r="L117" s="30">
        <f t="shared" si="16"/>
        <v>16142.393713304624</v>
      </c>
      <c r="M117" s="10">
        <f t="shared" si="17"/>
        <v>4312.175655552851</v>
      </c>
      <c r="N117" s="31">
        <f t="shared" si="18"/>
        <v>20454.569368857476</v>
      </c>
      <c r="O117" s="7">
        <f t="shared" si="19"/>
        <v>2169.803122362869</v>
      </c>
      <c r="P117" s="7">
        <f t="shared" si="20"/>
        <v>2169.803122362869</v>
      </c>
      <c r="Q117" s="7">
        <f t="shared" si="21"/>
        <v>0.0002744165726115143</v>
      </c>
    </row>
    <row r="118" spans="1:17" s="4" customFormat="1" ht="12.75">
      <c r="A118" s="9" t="s">
        <v>483</v>
      </c>
      <c r="B118" s="26" t="s">
        <v>26</v>
      </c>
      <c r="C118" s="8">
        <v>103</v>
      </c>
      <c r="D118" s="63">
        <v>151026</v>
      </c>
      <c r="E118" s="27">
        <v>12050</v>
      </c>
      <c r="F118" s="28">
        <f t="shared" si="12"/>
        <v>1290.927634854772</v>
      </c>
      <c r="G118" s="29">
        <f t="shared" si="13"/>
        <v>6.142974694125715E-05</v>
      </c>
      <c r="H118" s="7">
        <f t="shared" si="14"/>
        <v>12.533278008298755</v>
      </c>
      <c r="I118" s="7">
        <f t="shared" si="22"/>
        <v>260.9276348547717</v>
      </c>
      <c r="J118" s="7">
        <f t="shared" si="23"/>
        <v>260.9276348547717</v>
      </c>
      <c r="K118" s="7">
        <f t="shared" si="15"/>
        <v>3.299970698654962E-05</v>
      </c>
      <c r="L118" s="30">
        <f t="shared" si="16"/>
        <v>2878.346521999029</v>
      </c>
      <c r="M118" s="10">
        <f t="shared" si="17"/>
        <v>518.5566299934386</v>
      </c>
      <c r="N118" s="31">
        <f t="shared" si="18"/>
        <v>3396.9031519924674</v>
      </c>
      <c r="O118" s="7">
        <f t="shared" si="19"/>
        <v>260.9276348547717</v>
      </c>
      <c r="P118" s="7">
        <f t="shared" si="20"/>
        <v>260.9276348547717</v>
      </c>
      <c r="Q118" s="7">
        <f t="shared" si="21"/>
        <v>3.299970698654962E-05</v>
      </c>
    </row>
    <row r="119" spans="1:17" s="4" customFormat="1" ht="12.75">
      <c r="A119" s="25" t="s">
        <v>485</v>
      </c>
      <c r="B119" s="26" t="s">
        <v>105</v>
      </c>
      <c r="C119" s="59">
        <v>309</v>
      </c>
      <c r="D119" s="63">
        <v>1092383</v>
      </c>
      <c r="E119" s="27">
        <v>128800</v>
      </c>
      <c r="F119" s="28">
        <f t="shared" si="12"/>
        <v>2620.701451863354</v>
      </c>
      <c r="G119" s="29">
        <f t="shared" si="13"/>
        <v>0.0001247080182109992</v>
      </c>
      <c r="H119" s="7">
        <f t="shared" si="14"/>
        <v>8.481234472049689</v>
      </c>
      <c r="I119" s="7">
        <f t="shared" si="22"/>
        <v>-469.29854813664616</v>
      </c>
      <c r="J119" s="7">
        <f t="shared" si="23"/>
        <v>0</v>
      </c>
      <c r="K119" s="7">
        <f t="shared" si="15"/>
        <v>0</v>
      </c>
      <c r="L119" s="30">
        <f t="shared" si="16"/>
        <v>5843.30732839049</v>
      </c>
      <c r="M119" s="10">
        <f t="shared" si="17"/>
        <v>0</v>
      </c>
      <c r="N119" s="31">
        <f t="shared" si="18"/>
        <v>5843.30732839049</v>
      </c>
      <c r="O119" s="7">
        <f t="shared" si="19"/>
        <v>-469.29854813664616</v>
      </c>
      <c r="P119" s="7">
        <f t="shared" si="20"/>
        <v>0</v>
      </c>
      <c r="Q119" s="7">
        <f t="shared" si="21"/>
        <v>0</v>
      </c>
    </row>
    <row r="120" spans="1:17" s="4" customFormat="1" ht="12.75">
      <c r="A120" s="25" t="s">
        <v>489</v>
      </c>
      <c r="B120" s="26" t="s">
        <v>206</v>
      </c>
      <c r="C120" s="58">
        <v>2218</v>
      </c>
      <c r="D120" s="63">
        <v>5089273</v>
      </c>
      <c r="E120" s="27">
        <v>341200</v>
      </c>
      <c r="F120" s="28">
        <f t="shared" si="12"/>
        <v>33083.25766119578</v>
      </c>
      <c r="G120" s="29">
        <f t="shared" si="13"/>
        <v>0.0015742913012690247</v>
      </c>
      <c r="H120" s="7">
        <f t="shared" si="14"/>
        <v>14.915805978898007</v>
      </c>
      <c r="I120" s="7">
        <f t="shared" si="22"/>
        <v>10903.25766119578</v>
      </c>
      <c r="J120" s="7">
        <f t="shared" si="23"/>
        <v>10903.25766119578</v>
      </c>
      <c r="K120" s="7">
        <f t="shared" si="15"/>
        <v>0.0013789428943338045</v>
      </c>
      <c r="L120" s="30">
        <f t="shared" si="16"/>
        <v>73764.84711802867</v>
      </c>
      <c r="M120" s="10">
        <f t="shared" si="17"/>
        <v>21668.676650086254</v>
      </c>
      <c r="N120" s="31">
        <f t="shared" si="18"/>
        <v>95433.52376811493</v>
      </c>
      <c r="O120" s="7">
        <f t="shared" si="19"/>
        <v>10903.25766119578</v>
      </c>
      <c r="P120" s="7">
        <f t="shared" si="20"/>
        <v>10903.25766119578</v>
      </c>
      <c r="Q120" s="7">
        <f t="shared" si="21"/>
        <v>0.0013789428943338045</v>
      </c>
    </row>
    <row r="121" spans="1:17" s="4" customFormat="1" ht="12.75">
      <c r="A121" s="25" t="s">
        <v>496</v>
      </c>
      <c r="B121" s="26" t="s">
        <v>541</v>
      </c>
      <c r="C121" s="58">
        <v>589</v>
      </c>
      <c r="D121" s="63">
        <v>892138</v>
      </c>
      <c r="E121" s="27">
        <v>58700</v>
      </c>
      <c r="F121" s="28">
        <f t="shared" si="12"/>
        <v>8951.776524701874</v>
      </c>
      <c r="G121" s="29">
        <f t="shared" si="13"/>
        <v>0.0004259769112844085</v>
      </c>
      <c r="H121" s="7">
        <f t="shared" si="14"/>
        <v>15.198262350936968</v>
      </c>
      <c r="I121" s="7">
        <f t="shared" si="22"/>
        <v>3061.776524701874</v>
      </c>
      <c r="J121" s="7">
        <f t="shared" si="23"/>
        <v>3061.776524701874</v>
      </c>
      <c r="K121" s="7">
        <f t="shared" si="15"/>
        <v>0.00038722509491834423</v>
      </c>
      <c r="L121" s="30">
        <f t="shared" si="16"/>
        <v>19959.53462448488</v>
      </c>
      <c r="M121" s="10">
        <f t="shared" si="17"/>
        <v>6084.84615792466</v>
      </c>
      <c r="N121" s="31">
        <f t="shared" si="18"/>
        <v>26044.380782409542</v>
      </c>
      <c r="O121" s="7">
        <f t="shared" si="19"/>
        <v>3061.776524701874</v>
      </c>
      <c r="P121" s="7">
        <f t="shared" si="20"/>
        <v>3061.776524701874</v>
      </c>
      <c r="Q121" s="7">
        <f t="shared" si="21"/>
        <v>0.00038722509491834423</v>
      </c>
    </row>
    <row r="122" spans="1:17" s="4" customFormat="1" ht="12.75">
      <c r="A122" s="25" t="s">
        <v>497</v>
      </c>
      <c r="B122" s="26" t="s">
        <v>444</v>
      </c>
      <c r="C122" s="58">
        <v>1965</v>
      </c>
      <c r="D122" s="63">
        <v>3083305</v>
      </c>
      <c r="E122" s="27">
        <v>197100</v>
      </c>
      <c r="F122" s="28">
        <f t="shared" si="12"/>
        <v>30739.1898782344</v>
      </c>
      <c r="G122" s="29">
        <f t="shared" si="13"/>
        <v>0.0014627471009338367</v>
      </c>
      <c r="H122" s="7">
        <f t="shared" si="14"/>
        <v>15.643353627600202</v>
      </c>
      <c r="I122" s="7">
        <f t="shared" si="22"/>
        <v>11089.189878234398</v>
      </c>
      <c r="J122" s="7">
        <f t="shared" si="23"/>
        <v>11089.189878234398</v>
      </c>
      <c r="K122" s="7">
        <f t="shared" si="15"/>
        <v>0.0014024578765051985</v>
      </c>
      <c r="L122" s="30">
        <f t="shared" si="16"/>
        <v>68538.34241842489</v>
      </c>
      <c r="M122" s="10">
        <f t="shared" si="17"/>
        <v>22038.190534379955</v>
      </c>
      <c r="N122" s="31">
        <f t="shared" si="18"/>
        <v>90576.53295280485</v>
      </c>
      <c r="O122" s="7">
        <f t="shared" si="19"/>
        <v>11089.189878234398</v>
      </c>
      <c r="P122" s="7">
        <f t="shared" si="20"/>
        <v>11089.189878234398</v>
      </c>
      <c r="Q122" s="7">
        <f t="shared" si="21"/>
        <v>0.0014024578765051985</v>
      </c>
    </row>
    <row r="123" spans="1:17" s="4" customFormat="1" ht="12.75">
      <c r="A123" s="25" t="s">
        <v>496</v>
      </c>
      <c r="B123" s="26" t="s">
        <v>411</v>
      </c>
      <c r="C123" s="58">
        <v>57</v>
      </c>
      <c r="D123" s="63">
        <v>253812</v>
      </c>
      <c r="E123" s="27">
        <v>42950</v>
      </c>
      <c r="F123" s="28">
        <f t="shared" si="12"/>
        <v>336.84013969732246</v>
      </c>
      <c r="G123" s="29">
        <f t="shared" si="13"/>
        <v>1.602878734840319E-05</v>
      </c>
      <c r="H123" s="7">
        <f t="shared" si="14"/>
        <v>5.909476135040745</v>
      </c>
      <c r="I123" s="7">
        <f t="shared" si="22"/>
        <v>-233.15986030267752</v>
      </c>
      <c r="J123" s="7">
        <f t="shared" si="23"/>
        <v>0</v>
      </c>
      <c r="K123" s="7">
        <f t="shared" si="15"/>
        <v>0</v>
      </c>
      <c r="L123" s="30">
        <f t="shared" si="16"/>
        <v>751.043372525314</v>
      </c>
      <c r="M123" s="10">
        <f t="shared" si="17"/>
        <v>0</v>
      </c>
      <c r="N123" s="31">
        <f t="shared" si="18"/>
        <v>751.043372525314</v>
      </c>
      <c r="O123" s="7">
        <f t="shared" si="19"/>
        <v>-233.15986030267752</v>
      </c>
      <c r="P123" s="7">
        <f t="shared" si="20"/>
        <v>0</v>
      </c>
      <c r="Q123" s="7">
        <f t="shared" si="21"/>
        <v>0</v>
      </c>
    </row>
    <row r="124" spans="1:17" s="4" customFormat="1" ht="12.75">
      <c r="A124" s="25" t="s">
        <v>486</v>
      </c>
      <c r="B124" s="26" t="s">
        <v>128</v>
      </c>
      <c r="C124" s="58">
        <v>1681</v>
      </c>
      <c r="D124" s="63">
        <v>3030401</v>
      </c>
      <c r="E124" s="27">
        <v>241050</v>
      </c>
      <c r="F124" s="28">
        <f t="shared" si="12"/>
        <v>21132.976896909357</v>
      </c>
      <c r="G124" s="29">
        <f t="shared" si="13"/>
        <v>0.001005628346501871</v>
      </c>
      <c r="H124" s="7">
        <f t="shared" si="14"/>
        <v>12.571669778054346</v>
      </c>
      <c r="I124" s="7">
        <f t="shared" si="22"/>
        <v>4322.976896909356</v>
      </c>
      <c r="J124" s="7">
        <f t="shared" si="23"/>
        <v>4322.976896909356</v>
      </c>
      <c r="K124" s="7">
        <f t="shared" si="15"/>
        <v>0.0005467300195589974</v>
      </c>
      <c r="L124" s="30">
        <f t="shared" si="16"/>
        <v>47119.628481381114</v>
      </c>
      <c r="M124" s="10">
        <f t="shared" si="17"/>
        <v>8591.30284321363</v>
      </c>
      <c r="N124" s="31">
        <f t="shared" si="18"/>
        <v>55710.93132459474</v>
      </c>
      <c r="O124" s="7">
        <f t="shared" si="19"/>
        <v>4322.976896909356</v>
      </c>
      <c r="P124" s="7">
        <f t="shared" si="20"/>
        <v>4322.976896909356</v>
      </c>
      <c r="Q124" s="7">
        <f t="shared" si="21"/>
        <v>0.0005467300195589974</v>
      </c>
    </row>
    <row r="125" spans="1:17" s="4" customFormat="1" ht="12.75">
      <c r="A125" s="25" t="s">
        <v>486</v>
      </c>
      <c r="B125" s="26" t="s">
        <v>129</v>
      </c>
      <c r="C125" s="58">
        <v>1975</v>
      </c>
      <c r="D125" s="63">
        <v>4860246</v>
      </c>
      <c r="E125" s="27">
        <v>479750</v>
      </c>
      <c r="F125" s="28">
        <f t="shared" si="12"/>
        <v>20008.30818134445</v>
      </c>
      <c r="G125" s="29">
        <f t="shared" si="13"/>
        <v>0.0009521101532859723</v>
      </c>
      <c r="H125" s="7">
        <f t="shared" si="14"/>
        <v>10.130788952579469</v>
      </c>
      <c r="I125" s="7">
        <f t="shared" si="22"/>
        <v>258.30818134445036</v>
      </c>
      <c r="J125" s="7">
        <f t="shared" si="23"/>
        <v>258.30818134445036</v>
      </c>
      <c r="K125" s="7">
        <f t="shared" si="15"/>
        <v>3.2668422803662645E-05</v>
      </c>
      <c r="L125" s="30">
        <f t="shared" si="16"/>
        <v>44611.98498654529</v>
      </c>
      <c r="M125" s="10">
        <f t="shared" si="17"/>
        <v>513.3508380293458</v>
      </c>
      <c r="N125" s="31">
        <f t="shared" si="18"/>
        <v>45125.335824574635</v>
      </c>
      <c r="O125" s="7">
        <f t="shared" si="19"/>
        <v>258.30818134445036</v>
      </c>
      <c r="P125" s="7">
        <f t="shared" si="20"/>
        <v>258.30818134445036</v>
      </c>
      <c r="Q125" s="7">
        <f t="shared" si="21"/>
        <v>3.2668422803662645E-05</v>
      </c>
    </row>
    <row r="126" spans="1:17" s="4" customFormat="1" ht="12.75">
      <c r="A126" s="25" t="s">
        <v>490</v>
      </c>
      <c r="B126" s="26" t="s">
        <v>224</v>
      </c>
      <c r="C126" s="58">
        <v>1148</v>
      </c>
      <c r="D126" s="63">
        <v>2659382</v>
      </c>
      <c r="E126" s="27">
        <v>270450</v>
      </c>
      <c r="F126" s="28">
        <f t="shared" si="12"/>
        <v>11288.484141246072</v>
      </c>
      <c r="G126" s="29">
        <f t="shared" si="13"/>
        <v>0.0005371708726532552</v>
      </c>
      <c r="H126" s="7">
        <f t="shared" si="14"/>
        <v>9.833174339064522</v>
      </c>
      <c r="I126" s="7">
        <f t="shared" si="22"/>
        <v>-191.51585875392888</v>
      </c>
      <c r="J126" s="7">
        <f t="shared" si="23"/>
        <v>0</v>
      </c>
      <c r="K126" s="7">
        <f t="shared" si="15"/>
        <v>0</v>
      </c>
      <c r="L126" s="30">
        <f t="shared" si="16"/>
        <v>25169.628559583947</v>
      </c>
      <c r="M126" s="10">
        <f t="shared" si="17"/>
        <v>0</v>
      </c>
      <c r="N126" s="31">
        <f t="shared" si="18"/>
        <v>25169.628559583947</v>
      </c>
      <c r="O126" s="7">
        <f t="shared" si="19"/>
        <v>-191.51585875392888</v>
      </c>
      <c r="P126" s="7">
        <f t="shared" si="20"/>
        <v>0</v>
      </c>
      <c r="Q126" s="7">
        <f t="shared" si="21"/>
        <v>0</v>
      </c>
    </row>
    <row r="127" spans="1:17" s="4" customFormat="1" ht="12.75">
      <c r="A127" s="25" t="s">
        <v>494</v>
      </c>
      <c r="B127" s="26" t="s">
        <v>348</v>
      </c>
      <c r="C127" s="58">
        <v>33</v>
      </c>
      <c r="D127" s="63">
        <v>64856</v>
      </c>
      <c r="E127" s="27">
        <v>7900</v>
      </c>
      <c r="F127" s="28">
        <f t="shared" si="12"/>
        <v>270.91746835443035</v>
      </c>
      <c r="G127" s="29">
        <f t="shared" si="13"/>
        <v>1.2891808242102548E-05</v>
      </c>
      <c r="H127" s="7">
        <f t="shared" si="14"/>
        <v>8.209620253164557</v>
      </c>
      <c r="I127" s="7">
        <f t="shared" si="22"/>
        <v>-59.08253164556962</v>
      </c>
      <c r="J127" s="7">
        <f t="shared" si="23"/>
        <v>0</v>
      </c>
      <c r="K127" s="7">
        <f t="shared" si="15"/>
        <v>0</v>
      </c>
      <c r="L127" s="30">
        <f t="shared" si="16"/>
        <v>604.0573706321521</v>
      </c>
      <c r="M127" s="10">
        <f t="shared" si="17"/>
        <v>0</v>
      </c>
      <c r="N127" s="31">
        <f t="shared" si="18"/>
        <v>604.0573706321521</v>
      </c>
      <c r="O127" s="7">
        <f t="shared" si="19"/>
        <v>-59.08253164556962</v>
      </c>
      <c r="P127" s="7">
        <f t="shared" si="20"/>
        <v>0</v>
      </c>
      <c r="Q127" s="7">
        <f t="shared" si="21"/>
        <v>0</v>
      </c>
    </row>
    <row r="128" spans="1:17" s="4" customFormat="1" ht="12.75">
      <c r="A128" s="25" t="s">
        <v>496</v>
      </c>
      <c r="B128" s="26" t="s">
        <v>412</v>
      </c>
      <c r="C128" s="58">
        <v>342</v>
      </c>
      <c r="D128" s="63">
        <v>185355</v>
      </c>
      <c r="E128" s="27">
        <v>19650</v>
      </c>
      <c r="F128" s="28">
        <f t="shared" si="12"/>
        <v>3226.0259541984733</v>
      </c>
      <c r="G128" s="29">
        <f t="shared" si="13"/>
        <v>0.00015351283266519752</v>
      </c>
      <c r="H128" s="7">
        <f t="shared" si="14"/>
        <v>9.432824427480917</v>
      </c>
      <c r="I128" s="7">
        <f t="shared" si="22"/>
        <v>-193.97404580152653</v>
      </c>
      <c r="J128" s="7">
        <f t="shared" si="23"/>
        <v>0</v>
      </c>
      <c r="K128" s="7">
        <f t="shared" si="15"/>
        <v>0</v>
      </c>
      <c r="L128" s="30">
        <f t="shared" si="16"/>
        <v>7192.9830413696245</v>
      </c>
      <c r="M128" s="10">
        <f t="shared" si="17"/>
        <v>0</v>
      </c>
      <c r="N128" s="31">
        <f t="shared" si="18"/>
        <v>7192.9830413696245</v>
      </c>
      <c r="O128" s="7">
        <f t="shared" si="19"/>
        <v>-193.97404580152653</v>
      </c>
      <c r="P128" s="7">
        <f t="shared" si="20"/>
        <v>0</v>
      </c>
      <c r="Q128" s="7">
        <f t="shared" si="21"/>
        <v>0</v>
      </c>
    </row>
    <row r="129" spans="1:17" s="4" customFormat="1" ht="12.75">
      <c r="A129" s="25" t="s">
        <v>494</v>
      </c>
      <c r="B129" s="26" t="s">
        <v>349</v>
      </c>
      <c r="C129" s="58">
        <v>852</v>
      </c>
      <c r="D129" s="63">
        <v>873569</v>
      </c>
      <c r="E129" s="27">
        <v>55400</v>
      </c>
      <c r="F129" s="28">
        <f t="shared" si="12"/>
        <v>13434.671263537906</v>
      </c>
      <c r="G129" s="29">
        <f t="shared" si="13"/>
        <v>0.0006392987752957641</v>
      </c>
      <c r="H129" s="7">
        <f t="shared" si="14"/>
        <v>15.768393501805054</v>
      </c>
      <c r="I129" s="7">
        <f t="shared" si="22"/>
        <v>4914.671263537906</v>
      </c>
      <c r="J129" s="7">
        <f t="shared" si="23"/>
        <v>4914.671263537906</v>
      </c>
      <c r="K129" s="7">
        <f t="shared" si="15"/>
        <v>0.0006215620347083393</v>
      </c>
      <c r="L129" s="30">
        <f t="shared" si="16"/>
        <v>29954.924088331976</v>
      </c>
      <c r="M129" s="10">
        <f t="shared" si="17"/>
        <v>9767.211393167638</v>
      </c>
      <c r="N129" s="31">
        <f t="shared" si="18"/>
        <v>39722.135481499616</v>
      </c>
      <c r="O129" s="7">
        <f t="shared" si="19"/>
        <v>4914.671263537906</v>
      </c>
      <c r="P129" s="7">
        <f t="shared" si="20"/>
        <v>4914.671263537906</v>
      </c>
      <c r="Q129" s="7">
        <f t="shared" si="21"/>
        <v>0.0006215620347083393</v>
      </c>
    </row>
    <row r="130" spans="1:17" s="4" customFormat="1" ht="12.75">
      <c r="A130" s="25" t="s">
        <v>491</v>
      </c>
      <c r="B130" s="26" t="s">
        <v>266</v>
      </c>
      <c r="C130" s="58">
        <v>3895</v>
      </c>
      <c r="D130" s="63">
        <v>3582473</v>
      </c>
      <c r="E130" s="27">
        <v>216450</v>
      </c>
      <c r="F130" s="28">
        <f t="shared" si="12"/>
        <v>64466.30785400786</v>
      </c>
      <c r="G130" s="29">
        <f t="shared" si="13"/>
        <v>0.003067676971803608</v>
      </c>
      <c r="H130" s="7">
        <f t="shared" si="14"/>
        <v>16.55104181104181</v>
      </c>
      <c r="I130" s="7">
        <f t="shared" si="22"/>
        <v>25516.307854007846</v>
      </c>
      <c r="J130" s="7">
        <f t="shared" si="23"/>
        <v>25516.307854007846</v>
      </c>
      <c r="K130" s="7">
        <f t="shared" si="15"/>
        <v>0.0032270659373795914</v>
      </c>
      <c r="L130" s="30">
        <f t="shared" si="16"/>
        <v>143738.7875104069</v>
      </c>
      <c r="M130" s="10">
        <f t="shared" si="17"/>
        <v>50710.03927205315</v>
      </c>
      <c r="N130" s="31">
        <f t="shared" si="18"/>
        <v>194448.82678246003</v>
      </c>
      <c r="O130" s="7">
        <f t="shared" si="19"/>
        <v>25516.307854007846</v>
      </c>
      <c r="P130" s="7">
        <f t="shared" si="20"/>
        <v>25516.307854007846</v>
      </c>
      <c r="Q130" s="7">
        <f t="shared" si="21"/>
        <v>0.0032270659373795914</v>
      </c>
    </row>
    <row r="131" spans="1:17" s="4" customFormat="1" ht="12.75">
      <c r="A131" s="25" t="s">
        <v>490</v>
      </c>
      <c r="B131" s="26" t="s">
        <v>225</v>
      </c>
      <c r="C131" s="58">
        <v>2550</v>
      </c>
      <c r="D131" s="63">
        <v>3019255</v>
      </c>
      <c r="E131" s="27">
        <v>145700</v>
      </c>
      <c r="F131" s="28">
        <f t="shared" si="12"/>
        <v>52842.14310226493</v>
      </c>
      <c r="G131" s="29">
        <f t="shared" si="13"/>
        <v>0.0025145324888571404</v>
      </c>
      <c r="H131" s="7">
        <f t="shared" si="14"/>
        <v>20.722409059711737</v>
      </c>
      <c r="I131" s="7">
        <f t="shared" si="22"/>
        <v>27342.14310226493</v>
      </c>
      <c r="J131" s="7">
        <f t="shared" si="23"/>
        <v>27342.14310226493</v>
      </c>
      <c r="K131" s="7">
        <f t="shared" si="15"/>
        <v>0.003457980643795158</v>
      </c>
      <c r="L131" s="30">
        <f t="shared" si="16"/>
        <v>117820.70094927521</v>
      </c>
      <c r="M131" s="10">
        <f t="shared" si="17"/>
        <v>54338.62761144618</v>
      </c>
      <c r="N131" s="31">
        <f t="shared" si="18"/>
        <v>172159.3285607214</v>
      </c>
      <c r="O131" s="7">
        <f t="shared" si="19"/>
        <v>27342.14310226493</v>
      </c>
      <c r="P131" s="7">
        <f t="shared" si="20"/>
        <v>27342.14310226493</v>
      </c>
      <c r="Q131" s="7">
        <f t="shared" si="21"/>
        <v>0.003457980643795158</v>
      </c>
    </row>
    <row r="132" spans="1:17" s="4" customFormat="1" ht="12.75">
      <c r="A132" s="25" t="s">
        <v>491</v>
      </c>
      <c r="B132" s="26" t="s">
        <v>267</v>
      </c>
      <c r="C132" s="58">
        <v>1181</v>
      </c>
      <c r="D132" s="63">
        <v>840641</v>
      </c>
      <c r="E132" s="27">
        <v>75300</v>
      </c>
      <c r="F132" s="28">
        <f t="shared" si="12"/>
        <v>13184.55539176627</v>
      </c>
      <c r="G132" s="29">
        <f t="shared" si="13"/>
        <v>0.0006273968264226561</v>
      </c>
      <c r="H132" s="7">
        <f t="shared" si="14"/>
        <v>11.163891102257637</v>
      </c>
      <c r="I132" s="7">
        <f t="shared" si="22"/>
        <v>1374.5553917662687</v>
      </c>
      <c r="J132" s="7">
        <f t="shared" si="23"/>
        <v>1374.5553917662687</v>
      </c>
      <c r="K132" s="7">
        <f t="shared" si="15"/>
        <v>0.00017384101607449673</v>
      </c>
      <c r="L132" s="30">
        <f t="shared" si="16"/>
        <v>29397.247476434484</v>
      </c>
      <c r="M132" s="10">
        <f t="shared" si="17"/>
        <v>2731.7336934830687</v>
      </c>
      <c r="N132" s="31">
        <f t="shared" si="18"/>
        <v>32128.98116991755</v>
      </c>
      <c r="O132" s="7">
        <f t="shared" si="19"/>
        <v>1374.5553917662687</v>
      </c>
      <c r="P132" s="7">
        <f t="shared" si="20"/>
        <v>1374.5553917662687</v>
      </c>
      <c r="Q132" s="7">
        <f t="shared" si="21"/>
        <v>0.00017384101607449673</v>
      </c>
    </row>
    <row r="133" spans="1:17" s="4" customFormat="1" ht="12.75">
      <c r="A133" s="25" t="s">
        <v>492</v>
      </c>
      <c r="B133" s="26" t="s">
        <v>316</v>
      </c>
      <c r="C133" s="58">
        <v>4213</v>
      </c>
      <c r="D133" s="63">
        <v>5186059</v>
      </c>
      <c r="E133" s="27">
        <v>294850</v>
      </c>
      <c r="F133" s="28">
        <f t="shared" si="12"/>
        <v>74101.63326098016</v>
      </c>
      <c r="G133" s="29">
        <f t="shared" si="13"/>
        <v>0.0035261810625565816</v>
      </c>
      <c r="H133" s="7">
        <f t="shared" si="14"/>
        <v>17.588804476852637</v>
      </c>
      <c r="I133" s="7">
        <f t="shared" si="22"/>
        <v>31971.63326098016</v>
      </c>
      <c r="J133" s="7">
        <f t="shared" si="23"/>
        <v>31971.63326098016</v>
      </c>
      <c r="K133" s="7">
        <f t="shared" si="15"/>
        <v>0.004043475617601777</v>
      </c>
      <c r="L133" s="30">
        <f t="shared" si="16"/>
        <v>165222.4126375486</v>
      </c>
      <c r="M133" s="10">
        <f t="shared" si="17"/>
        <v>63539.08204636</v>
      </c>
      <c r="N133" s="31">
        <f t="shared" si="18"/>
        <v>228761.49468390862</v>
      </c>
      <c r="O133" s="7">
        <f t="shared" si="19"/>
        <v>31971.63326098016</v>
      </c>
      <c r="P133" s="7">
        <f t="shared" si="20"/>
        <v>31971.63326098016</v>
      </c>
      <c r="Q133" s="7">
        <f t="shared" si="21"/>
        <v>0.004043475617601777</v>
      </c>
    </row>
    <row r="134" spans="1:17" s="4" customFormat="1" ht="12.75">
      <c r="A134" s="25" t="s">
        <v>489</v>
      </c>
      <c r="B134" s="26" t="s">
        <v>207</v>
      </c>
      <c r="C134" s="58">
        <v>1672</v>
      </c>
      <c r="D134" s="63">
        <v>1863929</v>
      </c>
      <c r="E134" s="27">
        <v>133650</v>
      </c>
      <c r="F134" s="28">
        <f t="shared" si="12"/>
        <v>23318.288724279835</v>
      </c>
      <c r="G134" s="29">
        <f t="shared" si="13"/>
        <v>0.0011096180271923824</v>
      </c>
      <c r="H134" s="7">
        <f t="shared" si="14"/>
        <v>13.946344930789376</v>
      </c>
      <c r="I134" s="7">
        <f t="shared" si="22"/>
        <v>6598.288724279837</v>
      </c>
      <c r="J134" s="7">
        <f t="shared" si="23"/>
        <v>6598.288724279837</v>
      </c>
      <c r="K134" s="7">
        <f t="shared" si="15"/>
        <v>0.000834490354519484</v>
      </c>
      <c r="L134" s="30">
        <f t="shared" si="16"/>
        <v>51992.15930957335</v>
      </c>
      <c r="M134" s="10">
        <f t="shared" si="17"/>
        <v>13113.162070742947</v>
      </c>
      <c r="N134" s="31">
        <f t="shared" si="18"/>
        <v>65105.321380316294</v>
      </c>
      <c r="O134" s="7">
        <f t="shared" si="19"/>
        <v>6598.288724279837</v>
      </c>
      <c r="P134" s="7">
        <f t="shared" si="20"/>
        <v>6598.288724279837</v>
      </c>
      <c r="Q134" s="7">
        <f t="shared" si="21"/>
        <v>0.000834490354519484</v>
      </c>
    </row>
    <row r="135" spans="1:17" s="4" customFormat="1" ht="12.75">
      <c r="A135" s="25" t="s">
        <v>491</v>
      </c>
      <c r="B135" s="26" t="s">
        <v>268</v>
      </c>
      <c r="C135" s="58">
        <v>46</v>
      </c>
      <c r="D135" s="63">
        <v>61360</v>
      </c>
      <c r="E135" s="27">
        <v>4950</v>
      </c>
      <c r="F135" s="28">
        <f aca="true" t="shared" si="24" ref="F135:F198">(C135*D135)/E135</f>
        <v>570.2141414141414</v>
      </c>
      <c r="G135" s="29">
        <f aca="true" t="shared" si="25" ref="G135:G198">F135/$F$500</f>
        <v>2.713406194402024E-05</v>
      </c>
      <c r="H135" s="7">
        <f aca="true" t="shared" si="26" ref="H135:H198">D135/E135</f>
        <v>12.395959595959596</v>
      </c>
      <c r="I135" s="7">
        <f t="shared" si="22"/>
        <v>110.21414141414141</v>
      </c>
      <c r="J135" s="7">
        <f t="shared" si="23"/>
        <v>110.21414141414141</v>
      </c>
      <c r="K135" s="7">
        <f aca="true" t="shared" si="27" ref="K135:K198">J135/$J$500</f>
        <v>1.3938862299752677E-05</v>
      </c>
      <c r="L135" s="30">
        <f aca="true" t="shared" si="28" ref="L135:L198">$B$509*G135</f>
        <v>1271.391088408064</v>
      </c>
      <c r="M135" s="10">
        <f aca="true" t="shared" si="29" ref="M135:M198">$G$509*K135</f>
        <v>219.03495879670822</v>
      </c>
      <c r="N135" s="31">
        <f aca="true" t="shared" si="30" ref="N135:N198">L135+M135</f>
        <v>1490.4260472047722</v>
      </c>
      <c r="O135" s="7">
        <f aca="true" t="shared" si="31" ref="O135:O198">(H135-10)*C135</f>
        <v>110.21414141414141</v>
      </c>
      <c r="P135" s="7">
        <f aca="true" t="shared" si="32" ref="P135:P198">IF(O135&gt;0,O135,0)</f>
        <v>110.21414141414141</v>
      </c>
      <c r="Q135" s="7">
        <f aca="true" t="shared" si="33" ref="Q135:Q198">P135/$P$500</f>
        <v>1.3938862299752677E-05</v>
      </c>
    </row>
    <row r="136" spans="1:17" s="4" customFormat="1" ht="12.75">
      <c r="A136" s="9" t="s">
        <v>482</v>
      </c>
      <c r="B136" s="26" t="s">
        <v>1</v>
      </c>
      <c r="C136" s="8">
        <v>3848</v>
      </c>
      <c r="D136" s="63">
        <v>4935201</v>
      </c>
      <c r="E136" s="27">
        <v>351850</v>
      </c>
      <c r="F136" s="28">
        <f t="shared" si="24"/>
        <v>53973.72018757994</v>
      </c>
      <c r="G136" s="29">
        <f t="shared" si="25"/>
        <v>0.0025683794219605953</v>
      </c>
      <c r="H136" s="7">
        <f t="shared" si="26"/>
        <v>14.026434560181896</v>
      </c>
      <c r="I136" s="7">
        <f aca="true" t="shared" si="34" ref="I136:I199">(H136-10)*C136</f>
        <v>15493.720187579935</v>
      </c>
      <c r="J136" s="7">
        <f aca="true" t="shared" si="35" ref="J136:J199">IF(I136&gt;0,I136,0)</f>
        <v>15493.720187579935</v>
      </c>
      <c r="K136" s="7">
        <f t="shared" si="27"/>
        <v>0.0019595020152093187</v>
      </c>
      <c r="L136" s="30">
        <f t="shared" si="28"/>
        <v>120343.7478497753</v>
      </c>
      <c r="M136" s="10">
        <f t="shared" si="29"/>
        <v>30791.56920655248</v>
      </c>
      <c r="N136" s="31">
        <f t="shared" si="30"/>
        <v>151135.3170563278</v>
      </c>
      <c r="O136" s="7">
        <f t="shared" si="31"/>
        <v>15493.720187579935</v>
      </c>
      <c r="P136" s="7">
        <f t="shared" si="32"/>
        <v>15493.720187579935</v>
      </c>
      <c r="Q136" s="7">
        <f t="shared" si="33"/>
        <v>0.0019595020152093187</v>
      </c>
    </row>
    <row r="137" spans="1:17" s="4" customFormat="1" ht="12.75">
      <c r="A137" s="9" t="s">
        <v>483</v>
      </c>
      <c r="B137" s="26" t="s">
        <v>27</v>
      </c>
      <c r="C137" s="8">
        <v>213</v>
      </c>
      <c r="D137" s="63">
        <v>205619</v>
      </c>
      <c r="E137" s="27">
        <v>17650</v>
      </c>
      <c r="F137" s="28">
        <f t="shared" si="24"/>
        <v>2481.40776203966</v>
      </c>
      <c r="G137" s="29">
        <f t="shared" si="25"/>
        <v>0.00011807962488719673</v>
      </c>
      <c r="H137" s="7">
        <f t="shared" si="26"/>
        <v>11.649801699716713</v>
      </c>
      <c r="I137" s="7">
        <f t="shared" si="34"/>
        <v>351.4077620396599</v>
      </c>
      <c r="J137" s="7">
        <f t="shared" si="35"/>
        <v>351.4077620396599</v>
      </c>
      <c r="K137" s="7">
        <f t="shared" si="27"/>
        <v>4.4442794212128124E-05</v>
      </c>
      <c r="L137" s="30">
        <f t="shared" si="28"/>
        <v>5532.727945925301</v>
      </c>
      <c r="M137" s="10">
        <f t="shared" si="29"/>
        <v>698.3730371765556</v>
      </c>
      <c r="N137" s="31">
        <f t="shared" si="30"/>
        <v>6231.100983101857</v>
      </c>
      <c r="O137" s="7">
        <f t="shared" si="31"/>
        <v>351.4077620396599</v>
      </c>
      <c r="P137" s="7">
        <f t="shared" si="32"/>
        <v>351.4077620396599</v>
      </c>
      <c r="Q137" s="7">
        <f t="shared" si="33"/>
        <v>4.4442794212128124E-05</v>
      </c>
    </row>
    <row r="138" spans="1:17" s="4" customFormat="1" ht="12.75">
      <c r="A138" s="9" t="s">
        <v>483</v>
      </c>
      <c r="B138" s="26" t="s">
        <v>28</v>
      </c>
      <c r="C138" s="8">
        <v>864</v>
      </c>
      <c r="D138" s="63">
        <v>1128774</v>
      </c>
      <c r="E138" s="27">
        <v>79000</v>
      </c>
      <c r="F138" s="28">
        <f t="shared" si="24"/>
        <v>12345.072607594937</v>
      </c>
      <c r="G138" s="29">
        <f t="shared" si="25"/>
        <v>0.0005874494168229008</v>
      </c>
      <c r="H138" s="7">
        <f t="shared" si="26"/>
        <v>14.288278481012659</v>
      </c>
      <c r="I138" s="7">
        <f t="shared" si="34"/>
        <v>3705.0726075949374</v>
      </c>
      <c r="J138" s="7">
        <f t="shared" si="35"/>
        <v>3705.0726075949374</v>
      </c>
      <c r="K138" s="7">
        <f t="shared" si="27"/>
        <v>0.0004685832165020612</v>
      </c>
      <c r="L138" s="30">
        <f t="shared" si="28"/>
        <v>27525.47535934796</v>
      </c>
      <c r="M138" s="10">
        <f t="shared" si="29"/>
        <v>7363.305792982767</v>
      </c>
      <c r="N138" s="31">
        <f t="shared" si="30"/>
        <v>34888.78115233073</v>
      </c>
      <c r="O138" s="7">
        <f t="shared" si="31"/>
        <v>3705.0726075949374</v>
      </c>
      <c r="P138" s="7">
        <f t="shared" si="32"/>
        <v>3705.0726075949374</v>
      </c>
      <c r="Q138" s="7">
        <f t="shared" si="33"/>
        <v>0.0004685832165020612</v>
      </c>
    </row>
    <row r="139" spans="1:17" s="4" customFormat="1" ht="12.75">
      <c r="A139" s="25" t="s">
        <v>496</v>
      </c>
      <c r="B139" s="26" t="s">
        <v>499</v>
      </c>
      <c r="C139" s="58">
        <v>1368</v>
      </c>
      <c r="D139" s="63">
        <v>1232103</v>
      </c>
      <c r="E139" s="27">
        <v>89950</v>
      </c>
      <c r="F139" s="28">
        <f t="shared" si="24"/>
        <v>18738.375808782657</v>
      </c>
      <c r="G139" s="29">
        <f t="shared" si="25"/>
        <v>0.0008916794814398641</v>
      </c>
      <c r="H139" s="7">
        <f t="shared" si="26"/>
        <v>13.697643135075042</v>
      </c>
      <c r="I139" s="7">
        <f t="shared" si="34"/>
        <v>5058.375808782657</v>
      </c>
      <c r="J139" s="7">
        <f t="shared" si="35"/>
        <v>5058.375808782657</v>
      </c>
      <c r="K139" s="7">
        <f t="shared" si="27"/>
        <v>0.0006397364526397768</v>
      </c>
      <c r="L139" s="30">
        <f t="shared" si="28"/>
        <v>41780.4510344904</v>
      </c>
      <c r="M139" s="10">
        <f t="shared" si="29"/>
        <v>10052.803774895752</v>
      </c>
      <c r="N139" s="31">
        <f t="shared" si="30"/>
        <v>51833.25480938615</v>
      </c>
      <c r="O139" s="7">
        <f t="shared" si="31"/>
        <v>5058.375808782657</v>
      </c>
      <c r="P139" s="7">
        <f t="shared" si="32"/>
        <v>5058.375808782657</v>
      </c>
      <c r="Q139" s="7">
        <f t="shared" si="33"/>
        <v>0.0006397364526397768</v>
      </c>
    </row>
    <row r="140" spans="1:17" s="4" customFormat="1" ht="12.75">
      <c r="A140" s="25" t="s">
        <v>491</v>
      </c>
      <c r="B140" s="26" t="s">
        <v>516</v>
      </c>
      <c r="C140" s="58">
        <v>1723</v>
      </c>
      <c r="D140" s="63">
        <v>2285922</v>
      </c>
      <c r="E140" s="27">
        <v>92800</v>
      </c>
      <c r="F140" s="28">
        <f t="shared" si="24"/>
        <v>42442.28023706897</v>
      </c>
      <c r="G140" s="29">
        <f t="shared" si="25"/>
        <v>0.002019647317307895</v>
      </c>
      <c r="H140" s="7">
        <f t="shared" si="26"/>
        <v>24.632780172413792</v>
      </c>
      <c r="I140" s="7">
        <f t="shared" si="34"/>
        <v>25212.280237068964</v>
      </c>
      <c r="J140" s="7">
        <f t="shared" si="35"/>
        <v>25212.280237068964</v>
      </c>
      <c r="K140" s="7">
        <f t="shared" si="27"/>
        <v>0.0031886153444388083</v>
      </c>
      <c r="L140" s="30">
        <f t="shared" si="28"/>
        <v>94632.40727650769</v>
      </c>
      <c r="M140" s="10">
        <f t="shared" si="29"/>
        <v>50105.827546635446</v>
      </c>
      <c r="N140" s="31">
        <f t="shared" si="30"/>
        <v>144738.23482314314</v>
      </c>
      <c r="O140" s="7">
        <f t="shared" si="31"/>
        <v>25212.280237068964</v>
      </c>
      <c r="P140" s="7">
        <f t="shared" si="32"/>
        <v>25212.280237068964</v>
      </c>
      <c r="Q140" s="7">
        <f t="shared" si="33"/>
        <v>0.0031886153444388083</v>
      </c>
    </row>
    <row r="141" spans="1:17" s="4" customFormat="1" ht="12.75">
      <c r="A141" s="25" t="s">
        <v>486</v>
      </c>
      <c r="B141" s="26" t="s">
        <v>130</v>
      </c>
      <c r="C141" s="58">
        <v>423</v>
      </c>
      <c r="D141" s="63">
        <v>1093869</v>
      </c>
      <c r="E141" s="27">
        <v>76750</v>
      </c>
      <c r="F141" s="28">
        <f t="shared" si="24"/>
        <v>6028.750319218241</v>
      </c>
      <c r="G141" s="29">
        <f t="shared" si="25"/>
        <v>0.00028688254591688496</v>
      </c>
      <c r="H141" s="7">
        <f t="shared" si="26"/>
        <v>14.252364820846905</v>
      </c>
      <c r="I141" s="7">
        <f t="shared" si="34"/>
        <v>1798.750319218241</v>
      </c>
      <c r="J141" s="7">
        <f t="shared" si="35"/>
        <v>1798.750319218241</v>
      </c>
      <c r="K141" s="7">
        <f t="shared" si="27"/>
        <v>0.0002274892558206892</v>
      </c>
      <c r="L141" s="30">
        <f t="shared" si="28"/>
        <v>13442.141948781302</v>
      </c>
      <c r="M141" s="10">
        <f t="shared" si="29"/>
        <v>3574.760888215575</v>
      </c>
      <c r="N141" s="31">
        <f t="shared" si="30"/>
        <v>17016.902836996876</v>
      </c>
      <c r="O141" s="7">
        <f t="shared" si="31"/>
        <v>1798.750319218241</v>
      </c>
      <c r="P141" s="7">
        <f t="shared" si="32"/>
        <v>1798.750319218241</v>
      </c>
      <c r="Q141" s="7">
        <f t="shared" si="33"/>
        <v>0.0002274892558206892</v>
      </c>
    </row>
    <row r="142" spans="1:17" s="4" customFormat="1" ht="12.75">
      <c r="A142" s="9" t="s">
        <v>483</v>
      </c>
      <c r="B142" s="26" t="s">
        <v>29</v>
      </c>
      <c r="C142" s="8">
        <v>1287</v>
      </c>
      <c r="D142" s="63">
        <v>2713600</v>
      </c>
      <c r="E142" s="27">
        <v>254150</v>
      </c>
      <c r="F142" s="28">
        <f t="shared" si="24"/>
        <v>13741.503836317135</v>
      </c>
      <c r="G142" s="29">
        <f t="shared" si="25"/>
        <v>0.0006538996303632778</v>
      </c>
      <c r="H142" s="7">
        <f t="shared" si="26"/>
        <v>10.677159157977572</v>
      </c>
      <c r="I142" s="7">
        <f t="shared" si="34"/>
        <v>871.5038363171351</v>
      </c>
      <c r="J142" s="7">
        <f t="shared" si="35"/>
        <v>871.5038363171351</v>
      </c>
      <c r="K142" s="7">
        <f t="shared" si="27"/>
        <v>0.00011021972146463666</v>
      </c>
      <c r="L142" s="30">
        <f t="shared" si="28"/>
        <v>30639.06039841605</v>
      </c>
      <c r="M142" s="10">
        <f t="shared" si="29"/>
        <v>1731.9901459977625</v>
      </c>
      <c r="N142" s="31">
        <f t="shared" si="30"/>
        <v>32371.050544413814</v>
      </c>
      <c r="O142" s="7">
        <f t="shared" si="31"/>
        <v>871.5038363171351</v>
      </c>
      <c r="P142" s="7">
        <f t="shared" si="32"/>
        <v>871.5038363171351</v>
      </c>
      <c r="Q142" s="7">
        <f t="shared" si="33"/>
        <v>0.00011021972146463666</v>
      </c>
    </row>
    <row r="143" spans="1:17" s="4" customFormat="1" ht="12.75">
      <c r="A143" s="25" t="s">
        <v>496</v>
      </c>
      <c r="B143" s="26" t="s">
        <v>413</v>
      </c>
      <c r="C143" s="58">
        <v>1331</v>
      </c>
      <c r="D143" s="63">
        <v>2837595</v>
      </c>
      <c r="E143" s="27">
        <v>135000</v>
      </c>
      <c r="F143" s="28">
        <f t="shared" si="24"/>
        <v>27976.584777777778</v>
      </c>
      <c r="G143" s="29">
        <f t="shared" si="25"/>
        <v>0.0013312864925793116</v>
      </c>
      <c r="H143" s="7">
        <f t="shared" si="26"/>
        <v>21.019222222222222</v>
      </c>
      <c r="I143" s="7">
        <f t="shared" si="34"/>
        <v>14666.584777777778</v>
      </c>
      <c r="J143" s="7">
        <f t="shared" si="35"/>
        <v>14666.584777777778</v>
      </c>
      <c r="K143" s="7">
        <f t="shared" si="27"/>
        <v>0.0018548936007849021</v>
      </c>
      <c r="L143" s="30">
        <f t="shared" si="28"/>
        <v>62378.63635290972</v>
      </c>
      <c r="M143" s="10">
        <f t="shared" si="29"/>
        <v>29147.755009202414</v>
      </c>
      <c r="N143" s="31">
        <f t="shared" si="30"/>
        <v>91526.39136211213</v>
      </c>
      <c r="O143" s="7">
        <f t="shared" si="31"/>
        <v>14666.584777777778</v>
      </c>
      <c r="P143" s="7">
        <f t="shared" si="32"/>
        <v>14666.584777777778</v>
      </c>
      <c r="Q143" s="7">
        <f t="shared" si="33"/>
        <v>0.0018548936007849021</v>
      </c>
    </row>
    <row r="144" spans="1:17" s="4" customFormat="1" ht="12.75">
      <c r="A144" s="25" t="s">
        <v>491</v>
      </c>
      <c r="B144" s="26" t="s">
        <v>269</v>
      </c>
      <c r="C144" s="58">
        <v>2225</v>
      </c>
      <c r="D144" s="63">
        <v>3106000</v>
      </c>
      <c r="E144" s="27">
        <v>163100</v>
      </c>
      <c r="F144" s="28">
        <f t="shared" si="24"/>
        <v>42371.85775597793</v>
      </c>
      <c r="G144" s="29">
        <f t="shared" si="25"/>
        <v>0.002016296211424346</v>
      </c>
      <c r="H144" s="7">
        <f t="shared" si="26"/>
        <v>19.04353157572042</v>
      </c>
      <c r="I144" s="7">
        <f t="shared" si="34"/>
        <v>20121.857755977933</v>
      </c>
      <c r="J144" s="7">
        <f t="shared" si="35"/>
        <v>20121.857755977933</v>
      </c>
      <c r="K144" s="7">
        <f t="shared" si="27"/>
        <v>0.0025448259259387507</v>
      </c>
      <c r="L144" s="30">
        <f t="shared" si="28"/>
        <v>94475.38817021073</v>
      </c>
      <c r="M144" s="10">
        <f t="shared" si="29"/>
        <v>39989.33556024005</v>
      </c>
      <c r="N144" s="31">
        <f t="shared" si="30"/>
        <v>134464.7237304508</v>
      </c>
      <c r="O144" s="7">
        <f t="shared" si="31"/>
        <v>20121.857755977933</v>
      </c>
      <c r="P144" s="7">
        <f t="shared" si="32"/>
        <v>20121.857755977933</v>
      </c>
      <c r="Q144" s="7">
        <f t="shared" si="33"/>
        <v>0.0025448259259387507</v>
      </c>
    </row>
    <row r="145" spans="1:17" s="4" customFormat="1" ht="12.75">
      <c r="A145" s="25" t="s">
        <v>489</v>
      </c>
      <c r="B145" s="26" t="s">
        <v>208</v>
      </c>
      <c r="C145" s="58">
        <v>1249</v>
      </c>
      <c r="D145" s="63">
        <v>2600039</v>
      </c>
      <c r="E145" s="27">
        <v>205300</v>
      </c>
      <c r="F145" s="28">
        <f t="shared" si="24"/>
        <v>15818.06483682416</v>
      </c>
      <c r="G145" s="29">
        <f t="shared" si="25"/>
        <v>0.000752714322469223</v>
      </c>
      <c r="H145" s="7">
        <f t="shared" si="26"/>
        <v>12.664583536288358</v>
      </c>
      <c r="I145" s="7">
        <f t="shared" si="34"/>
        <v>3328.064836824159</v>
      </c>
      <c r="J145" s="7">
        <f t="shared" si="35"/>
        <v>3328.064836824159</v>
      </c>
      <c r="K145" s="7">
        <f t="shared" si="27"/>
        <v>0.00042090277064199544</v>
      </c>
      <c r="L145" s="30">
        <f t="shared" si="28"/>
        <v>35269.112441728794</v>
      </c>
      <c r="M145" s="10">
        <f t="shared" si="29"/>
        <v>6614.0563729240375</v>
      </c>
      <c r="N145" s="31">
        <f t="shared" si="30"/>
        <v>41883.16881465283</v>
      </c>
      <c r="O145" s="7">
        <f t="shared" si="31"/>
        <v>3328.064836824159</v>
      </c>
      <c r="P145" s="7">
        <f t="shared" si="32"/>
        <v>3328.064836824159</v>
      </c>
      <c r="Q145" s="7">
        <f t="shared" si="33"/>
        <v>0.00042090277064199544</v>
      </c>
    </row>
    <row r="146" spans="1:17" s="4" customFormat="1" ht="12.75">
      <c r="A146" s="25" t="s">
        <v>491</v>
      </c>
      <c r="B146" s="26" t="s">
        <v>270</v>
      </c>
      <c r="C146" s="58">
        <v>131</v>
      </c>
      <c r="D146" s="63">
        <v>139800</v>
      </c>
      <c r="E146" s="27">
        <v>8750</v>
      </c>
      <c r="F146" s="28">
        <f t="shared" si="24"/>
        <v>2093.0057142857145</v>
      </c>
      <c r="G146" s="29">
        <f t="shared" si="25"/>
        <v>9.95972259821062E-05</v>
      </c>
      <c r="H146" s="7">
        <f t="shared" si="26"/>
        <v>15.977142857142857</v>
      </c>
      <c r="I146" s="7">
        <f t="shared" si="34"/>
        <v>783.0057142857142</v>
      </c>
      <c r="J146" s="7">
        <f t="shared" si="35"/>
        <v>783.0057142857142</v>
      </c>
      <c r="K146" s="7">
        <f t="shared" si="27"/>
        <v>9.902729986650944E-05</v>
      </c>
      <c r="L146" s="30">
        <f t="shared" si="28"/>
        <v>4666.718377994997</v>
      </c>
      <c r="M146" s="10">
        <f t="shared" si="29"/>
        <v>1556.1126926689726</v>
      </c>
      <c r="N146" s="31">
        <f t="shared" si="30"/>
        <v>6222.8310706639695</v>
      </c>
      <c r="O146" s="7">
        <f t="shared" si="31"/>
        <v>783.0057142857142</v>
      </c>
      <c r="P146" s="7">
        <f t="shared" si="32"/>
        <v>783.0057142857142</v>
      </c>
      <c r="Q146" s="7">
        <f t="shared" si="33"/>
        <v>9.902729986650944E-05</v>
      </c>
    </row>
    <row r="147" spans="1:17" s="4" customFormat="1" ht="12.75">
      <c r="A147" s="25" t="s">
        <v>497</v>
      </c>
      <c r="B147" s="26" t="s">
        <v>445</v>
      </c>
      <c r="C147" s="58">
        <v>6204</v>
      </c>
      <c r="D147" s="63">
        <v>11517147.999</v>
      </c>
      <c r="E147" s="27">
        <v>834700</v>
      </c>
      <c r="F147" s="28">
        <f t="shared" si="24"/>
        <v>85602.47536335929</v>
      </c>
      <c r="G147" s="29">
        <f t="shared" si="25"/>
        <v>0.00407345714595996</v>
      </c>
      <c r="H147" s="7">
        <f t="shared" si="26"/>
        <v>13.797948962501497</v>
      </c>
      <c r="I147" s="7">
        <f t="shared" si="34"/>
        <v>23562.475363359288</v>
      </c>
      <c r="J147" s="7">
        <f t="shared" si="35"/>
        <v>23562.475363359288</v>
      </c>
      <c r="K147" s="7">
        <f t="shared" si="27"/>
        <v>0.0029799633270022386</v>
      </c>
      <c r="L147" s="30">
        <f t="shared" si="28"/>
        <v>190865.53001427677</v>
      </c>
      <c r="M147" s="10">
        <f t="shared" si="29"/>
        <v>46827.074585364</v>
      </c>
      <c r="N147" s="31">
        <f t="shared" si="30"/>
        <v>237692.60459964076</v>
      </c>
      <c r="O147" s="7">
        <f t="shared" si="31"/>
        <v>23562.475363359288</v>
      </c>
      <c r="P147" s="7">
        <f t="shared" si="32"/>
        <v>23562.475363359288</v>
      </c>
      <c r="Q147" s="7">
        <f t="shared" si="33"/>
        <v>0.0029799633270022386</v>
      </c>
    </row>
    <row r="148" spans="1:17" s="4" customFormat="1" ht="12.75">
      <c r="A148" s="25" t="s">
        <v>486</v>
      </c>
      <c r="B148" s="26" t="s">
        <v>131</v>
      </c>
      <c r="C148" s="58">
        <v>7741</v>
      </c>
      <c r="D148" s="63">
        <v>16600434</v>
      </c>
      <c r="E148" s="27">
        <v>1021450</v>
      </c>
      <c r="F148" s="28">
        <f t="shared" si="24"/>
        <v>125805.43305497087</v>
      </c>
      <c r="G148" s="29">
        <f t="shared" si="25"/>
        <v>0.005986544642582961</v>
      </c>
      <c r="H148" s="7">
        <f t="shared" si="26"/>
        <v>16.25183219932449</v>
      </c>
      <c r="I148" s="7">
        <f t="shared" si="34"/>
        <v>48395.433054970876</v>
      </c>
      <c r="J148" s="7">
        <f t="shared" si="35"/>
        <v>48395.433054970876</v>
      </c>
      <c r="K148" s="7">
        <f t="shared" si="27"/>
        <v>0.0061206054743496285</v>
      </c>
      <c r="L148" s="30">
        <f t="shared" si="28"/>
        <v>280504.98022152437</v>
      </c>
      <c r="M148" s="10">
        <f t="shared" si="29"/>
        <v>96179.05242588306</v>
      </c>
      <c r="N148" s="31">
        <f t="shared" si="30"/>
        <v>376684.03264740744</v>
      </c>
      <c r="O148" s="7">
        <f t="shared" si="31"/>
        <v>48395.433054970876</v>
      </c>
      <c r="P148" s="7">
        <f t="shared" si="32"/>
        <v>48395.433054970876</v>
      </c>
      <c r="Q148" s="7">
        <f t="shared" si="33"/>
        <v>0.0061206054743496285</v>
      </c>
    </row>
    <row r="149" spans="1:17" s="4" customFormat="1" ht="12.75">
      <c r="A149" s="25" t="s">
        <v>494</v>
      </c>
      <c r="B149" s="26" t="s">
        <v>350</v>
      </c>
      <c r="C149" s="58">
        <v>939</v>
      </c>
      <c r="D149" s="63">
        <v>2528116</v>
      </c>
      <c r="E149" s="27">
        <v>205600</v>
      </c>
      <c r="F149" s="28">
        <f t="shared" si="24"/>
        <v>11546.210719844357</v>
      </c>
      <c r="G149" s="29">
        <f t="shared" si="25"/>
        <v>0.000549434982643518</v>
      </c>
      <c r="H149" s="7">
        <f t="shared" si="26"/>
        <v>12.296284046692607</v>
      </c>
      <c r="I149" s="7">
        <f t="shared" si="34"/>
        <v>2156.210719844358</v>
      </c>
      <c r="J149" s="7">
        <f t="shared" si="35"/>
        <v>2156.210719844358</v>
      </c>
      <c r="K149" s="7">
        <f t="shared" si="27"/>
        <v>0.00027269753161915735</v>
      </c>
      <c r="L149" s="30">
        <f t="shared" si="28"/>
        <v>25744.27455917829</v>
      </c>
      <c r="M149" s="10">
        <f t="shared" si="29"/>
        <v>4285.162685280705</v>
      </c>
      <c r="N149" s="31">
        <f t="shared" si="30"/>
        <v>30029.437244458997</v>
      </c>
      <c r="O149" s="7">
        <f t="shared" si="31"/>
        <v>2156.210719844358</v>
      </c>
      <c r="P149" s="7">
        <f t="shared" si="32"/>
        <v>2156.210719844358</v>
      </c>
      <c r="Q149" s="7">
        <f t="shared" si="33"/>
        <v>0.00027269753161915735</v>
      </c>
    </row>
    <row r="150" spans="1:17" s="4" customFormat="1" ht="12.75">
      <c r="A150" s="25" t="s">
        <v>491</v>
      </c>
      <c r="B150" s="26" t="s">
        <v>271</v>
      </c>
      <c r="C150" s="58">
        <v>1607</v>
      </c>
      <c r="D150" s="63">
        <v>2282554</v>
      </c>
      <c r="E150" s="27">
        <v>147750</v>
      </c>
      <c r="F150" s="28">
        <f t="shared" si="24"/>
        <v>24826.154165820644</v>
      </c>
      <c r="G150" s="29">
        <f t="shared" si="25"/>
        <v>0.0011813709202240195</v>
      </c>
      <c r="H150" s="7">
        <f t="shared" si="26"/>
        <v>15.448758037225042</v>
      </c>
      <c r="I150" s="7">
        <f t="shared" si="34"/>
        <v>8756.154165820642</v>
      </c>
      <c r="J150" s="7">
        <f t="shared" si="35"/>
        <v>8756.154165820642</v>
      </c>
      <c r="K150" s="7">
        <f t="shared" si="27"/>
        <v>0.001107397159990211</v>
      </c>
      <c r="L150" s="30">
        <f t="shared" si="28"/>
        <v>55354.206206795265</v>
      </c>
      <c r="M150" s="10">
        <f t="shared" si="29"/>
        <v>17401.613280472066</v>
      </c>
      <c r="N150" s="31">
        <f t="shared" si="30"/>
        <v>72755.81948726733</v>
      </c>
      <c r="O150" s="7">
        <f t="shared" si="31"/>
        <v>8756.154165820642</v>
      </c>
      <c r="P150" s="7">
        <f t="shared" si="32"/>
        <v>8756.154165820642</v>
      </c>
      <c r="Q150" s="7">
        <f t="shared" si="33"/>
        <v>0.001107397159990211</v>
      </c>
    </row>
    <row r="151" spans="1:17" s="4" customFormat="1" ht="12.75">
      <c r="A151" s="25" t="s">
        <v>491</v>
      </c>
      <c r="B151" s="26" t="s">
        <v>272</v>
      </c>
      <c r="C151" s="58">
        <v>1246</v>
      </c>
      <c r="D151" s="63">
        <v>979062</v>
      </c>
      <c r="E151" s="27">
        <v>67500</v>
      </c>
      <c r="F151" s="28">
        <f t="shared" si="24"/>
        <v>18072.75928888889</v>
      </c>
      <c r="G151" s="29">
        <f t="shared" si="25"/>
        <v>0.0008600056267070276</v>
      </c>
      <c r="H151" s="7">
        <f t="shared" si="26"/>
        <v>14.504622222222222</v>
      </c>
      <c r="I151" s="7">
        <f t="shared" si="34"/>
        <v>5612.759288888889</v>
      </c>
      <c r="J151" s="7">
        <f t="shared" si="35"/>
        <v>5612.759288888889</v>
      </c>
      <c r="K151" s="7">
        <f t="shared" si="27"/>
        <v>0.000709849732943995</v>
      </c>
      <c r="L151" s="30">
        <f t="shared" si="28"/>
        <v>40296.34383646233</v>
      </c>
      <c r="M151" s="10">
        <f t="shared" si="29"/>
        <v>11154.562234968134</v>
      </c>
      <c r="N151" s="31">
        <f t="shared" si="30"/>
        <v>51450.906071430465</v>
      </c>
      <c r="O151" s="7">
        <f t="shared" si="31"/>
        <v>5612.759288888889</v>
      </c>
      <c r="P151" s="7">
        <f t="shared" si="32"/>
        <v>5612.759288888889</v>
      </c>
      <c r="Q151" s="7">
        <f t="shared" si="33"/>
        <v>0.000709849732943995</v>
      </c>
    </row>
    <row r="152" spans="1:17" s="4" customFormat="1" ht="12.75">
      <c r="A152" s="25" t="s">
        <v>485</v>
      </c>
      <c r="B152" s="26" t="s">
        <v>106</v>
      </c>
      <c r="C152" s="59">
        <v>618</v>
      </c>
      <c r="D152" s="63">
        <v>1701839</v>
      </c>
      <c r="E152" s="27">
        <v>159550</v>
      </c>
      <c r="F152" s="28">
        <f t="shared" si="24"/>
        <v>6591.892836101536</v>
      </c>
      <c r="G152" s="29">
        <f t="shared" si="25"/>
        <v>0.00031368009937377965</v>
      </c>
      <c r="H152" s="7">
        <f t="shared" si="26"/>
        <v>10.66649326230022</v>
      </c>
      <c r="I152" s="7">
        <f t="shared" si="34"/>
        <v>411.8928361015358</v>
      </c>
      <c r="J152" s="7">
        <f t="shared" si="35"/>
        <v>411.8928361015358</v>
      </c>
      <c r="K152" s="7">
        <f t="shared" si="27"/>
        <v>5.2092385341916255E-05</v>
      </c>
      <c r="L152" s="30">
        <f t="shared" si="28"/>
        <v>14697.765626744598</v>
      </c>
      <c r="M152" s="10">
        <f t="shared" si="29"/>
        <v>818.5785347195322</v>
      </c>
      <c r="N152" s="31">
        <f t="shared" si="30"/>
        <v>15516.34416146413</v>
      </c>
      <c r="O152" s="7">
        <f t="shared" si="31"/>
        <v>411.8928361015358</v>
      </c>
      <c r="P152" s="7">
        <f t="shared" si="32"/>
        <v>411.8928361015358</v>
      </c>
      <c r="Q152" s="7">
        <f t="shared" si="33"/>
        <v>5.2092385341916255E-05</v>
      </c>
    </row>
    <row r="153" spans="1:17" s="4" customFormat="1" ht="12.75">
      <c r="A153" s="25" t="s">
        <v>491</v>
      </c>
      <c r="B153" s="26" t="s">
        <v>273</v>
      </c>
      <c r="C153" s="58">
        <v>1092</v>
      </c>
      <c r="D153" s="63">
        <v>854134</v>
      </c>
      <c r="E153" s="27">
        <v>59900</v>
      </c>
      <c r="F153" s="28">
        <f t="shared" si="24"/>
        <v>15571.190784641069</v>
      </c>
      <c r="G153" s="29">
        <f t="shared" si="25"/>
        <v>0.0007409666379805598</v>
      </c>
      <c r="H153" s="7">
        <f t="shared" si="26"/>
        <v>14.259332220367279</v>
      </c>
      <c r="I153" s="7">
        <f t="shared" si="34"/>
        <v>4651.190784641069</v>
      </c>
      <c r="J153" s="7">
        <f t="shared" si="35"/>
        <v>4651.190784641069</v>
      </c>
      <c r="K153" s="7">
        <f t="shared" si="27"/>
        <v>0.0005882394676866024</v>
      </c>
      <c r="L153" s="30">
        <f t="shared" si="28"/>
        <v>34718.66402751311</v>
      </c>
      <c r="M153" s="10">
        <f t="shared" si="29"/>
        <v>9243.58134807162</v>
      </c>
      <c r="N153" s="31">
        <f t="shared" si="30"/>
        <v>43962.245375584724</v>
      </c>
      <c r="O153" s="7">
        <f t="shared" si="31"/>
        <v>4651.190784641069</v>
      </c>
      <c r="P153" s="7">
        <f t="shared" si="32"/>
        <v>4651.190784641069</v>
      </c>
      <c r="Q153" s="7">
        <f t="shared" si="33"/>
        <v>0.0005882394676866024</v>
      </c>
    </row>
    <row r="154" spans="1:17" s="4" customFormat="1" ht="12.75">
      <c r="A154" s="25" t="s">
        <v>494</v>
      </c>
      <c r="B154" s="26" t="s">
        <v>351</v>
      </c>
      <c r="C154" s="58">
        <v>6735</v>
      </c>
      <c r="D154" s="63">
        <v>7166075</v>
      </c>
      <c r="E154" s="27">
        <v>368250</v>
      </c>
      <c r="F154" s="28">
        <f t="shared" si="24"/>
        <v>131061.81975560081</v>
      </c>
      <c r="G154" s="29">
        <f t="shared" si="25"/>
        <v>0.006236673694070353</v>
      </c>
      <c r="H154" s="7">
        <f t="shared" si="26"/>
        <v>19.45980991174474</v>
      </c>
      <c r="I154" s="7">
        <f t="shared" si="34"/>
        <v>63711.81975560081</v>
      </c>
      <c r="J154" s="7">
        <f t="shared" si="35"/>
        <v>63711.81975560081</v>
      </c>
      <c r="K154" s="7">
        <f t="shared" si="27"/>
        <v>0.008057679995010468</v>
      </c>
      <c r="L154" s="30">
        <f t="shared" si="28"/>
        <v>292225.0038460417</v>
      </c>
      <c r="M154" s="10">
        <f t="shared" si="29"/>
        <v>126618.19650341861</v>
      </c>
      <c r="N154" s="31">
        <f t="shared" si="30"/>
        <v>418843.2003494603</v>
      </c>
      <c r="O154" s="7">
        <f t="shared" si="31"/>
        <v>63711.81975560081</v>
      </c>
      <c r="P154" s="7">
        <f t="shared" si="32"/>
        <v>63711.81975560081</v>
      </c>
      <c r="Q154" s="7">
        <f t="shared" si="33"/>
        <v>0.008057679995010468</v>
      </c>
    </row>
    <row r="155" spans="1:17" s="4" customFormat="1" ht="12.75">
      <c r="A155" s="25" t="s">
        <v>484</v>
      </c>
      <c r="B155" s="26" t="s">
        <v>81</v>
      </c>
      <c r="C155" s="58">
        <v>11185</v>
      </c>
      <c r="D155" s="63">
        <v>30430831.288</v>
      </c>
      <c r="E155" s="27">
        <v>2141950</v>
      </c>
      <c r="F155" s="28">
        <f t="shared" si="24"/>
        <v>158906.0659475151</v>
      </c>
      <c r="G155" s="29">
        <f t="shared" si="25"/>
        <v>0.007561662757095395</v>
      </c>
      <c r="H155" s="7">
        <f t="shared" si="26"/>
        <v>14.207068926912392</v>
      </c>
      <c r="I155" s="7">
        <f t="shared" si="34"/>
        <v>47056.065947515104</v>
      </c>
      <c r="J155" s="7">
        <f t="shared" si="35"/>
        <v>47056.065947515104</v>
      </c>
      <c r="K155" s="7">
        <f t="shared" si="27"/>
        <v>0.005951214746080991</v>
      </c>
      <c r="L155" s="30">
        <f t="shared" si="28"/>
        <v>354308.56842415803</v>
      </c>
      <c r="M155" s="10">
        <f t="shared" si="29"/>
        <v>93517.2504517346</v>
      </c>
      <c r="N155" s="31">
        <f t="shared" si="30"/>
        <v>447825.8188758926</v>
      </c>
      <c r="O155" s="7">
        <f t="shared" si="31"/>
        <v>47056.065947515104</v>
      </c>
      <c r="P155" s="7">
        <f t="shared" si="32"/>
        <v>47056.065947515104</v>
      </c>
      <c r="Q155" s="7">
        <f t="shared" si="33"/>
        <v>0.005951214746080991</v>
      </c>
    </row>
    <row r="156" spans="1:17" s="4" customFormat="1" ht="12.75">
      <c r="A156" s="25" t="s">
        <v>487</v>
      </c>
      <c r="B156" s="26" t="s">
        <v>163</v>
      </c>
      <c r="C156" s="58">
        <v>2956</v>
      </c>
      <c r="D156" s="63">
        <v>2564341</v>
      </c>
      <c r="E156" s="27">
        <v>197650</v>
      </c>
      <c r="F156" s="28">
        <f t="shared" si="24"/>
        <v>38351.59117632178</v>
      </c>
      <c r="G156" s="29">
        <f t="shared" si="25"/>
        <v>0.0018249888507662453</v>
      </c>
      <c r="H156" s="7">
        <f t="shared" si="26"/>
        <v>12.974151277510751</v>
      </c>
      <c r="I156" s="7">
        <f t="shared" si="34"/>
        <v>8791.591176321781</v>
      </c>
      <c r="J156" s="7">
        <f t="shared" si="35"/>
        <v>8791.591176321781</v>
      </c>
      <c r="K156" s="7">
        <f t="shared" si="27"/>
        <v>0.0011118789043775687</v>
      </c>
      <c r="L156" s="30">
        <f t="shared" si="28"/>
        <v>85511.50823253785</v>
      </c>
      <c r="M156" s="10">
        <f t="shared" si="29"/>
        <v>17472.03930779853</v>
      </c>
      <c r="N156" s="31">
        <f t="shared" si="30"/>
        <v>102983.54754033638</v>
      </c>
      <c r="O156" s="7">
        <f t="shared" si="31"/>
        <v>8791.591176321781</v>
      </c>
      <c r="P156" s="7">
        <f t="shared" si="32"/>
        <v>8791.591176321781</v>
      </c>
      <c r="Q156" s="7">
        <f t="shared" si="33"/>
        <v>0.0011118789043775687</v>
      </c>
    </row>
    <row r="157" spans="1:17" s="4" customFormat="1" ht="12.75">
      <c r="A157" s="25" t="s">
        <v>485</v>
      </c>
      <c r="B157" s="26" t="s">
        <v>107</v>
      </c>
      <c r="C157" s="59">
        <v>7760</v>
      </c>
      <c r="D157" s="63">
        <v>7262730</v>
      </c>
      <c r="E157" s="27">
        <v>453250</v>
      </c>
      <c r="F157" s="28">
        <f t="shared" si="24"/>
        <v>124343.70612244897</v>
      </c>
      <c r="G157" s="29">
        <f t="shared" si="25"/>
        <v>0.005916987284650854</v>
      </c>
      <c r="H157" s="7">
        <f t="shared" si="26"/>
        <v>16.023673469387756</v>
      </c>
      <c r="I157" s="7">
        <f t="shared" si="34"/>
        <v>46743.70612244899</v>
      </c>
      <c r="J157" s="7">
        <f t="shared" si="35"/>
        <v>46743.70612244899</v>
      </c>
      <c r="K157" s="7">
        <f t="shared" si="27"/>
        <v>0.0059117103727428085</v>
      </c>
      <c r="L157" s="30">
        <f t="shared" si="28"/>
        <v>277245.80711318046</v>
      </c>
      <c r="M157" s="10">
        <f t="shared" si="29"/>
        <v>92896.47964559984</v>
      </c>
      <c r="N157" s="31">
        <f t="shared" si="30"/>
        <v>370142.2867587803</v>
      </c>
      <c r="O157" s="7">
        <f t="shared" si="31"/>
        <v>46743.70612244899</v>
      </c>
      <c r="P157" s="7">
        <f t="shared" si="32"/>
        <v>46743.70612244899</v>
      </c>
      <c r="Q157" s="7">
        <f t="shared" si="33"/>
        <v>0.0059117103727428085</v>
      </c>
    </row>
    <row r="158" spans="1:17" s="4" customFormat="1" ht="12.75">
      <c r="A158" s="25" t="s">
        <v>487</v>
      </c>
      <c r="B158" s="26" t="s">
        <v>164</v>
      </c>
      <c r="C158" s="58">
        <v>1140</v>
      </c>
      <c r="D158" s="63">
        <v>2171272</v>
      </c>
      <c r="E158" s="27">
        <v>159350</v>
      </c>
      <c r="F158" s="28">
        <f t="shared" si="24"/>
        <v>15533.417508628805</v>
      </c>
      <c r="G158" s="29">
        <f t="shared" si="25"/>
        <v>0.0007391691686848958</v>
      </c>
      <c r="H158" s="7">
        <f t="shared" si="26"/>
        <v>13.62580483213053</v>
      </c>
      <c r="I158" s="7">
        <f t="shared" si="34"/>
        <v>4133.417508628804</v>
      </c>
      <c r="J158" s="7">
        <f t="shared" si="35"/>
        <v>4133.417508628804</v>
      </c>
      <c r="K158" s="7">
        <f t="shared" si="27"/>
        <v>0.0005227563064132455</v>
      </c>
      <c r="L158" s="30">
        <f t="shared" si="28"/>
        <v>34634.44197300063</v>
      </c>
      <c r="M158" s="10">
        <f t="shared" si="29"/>
        <v>8214.580471031431</v>
      </c>
      <c r="N158" s="31">
        <f t="shared" si="30"/>
        <v>42849.02244403206</v>
      </c>
      <c r="O158" s="7">
        <f t="shared" si="31"/>
        <v>4133.417508628804</v>
      </c>
      <c r="P158" s="7">
        <f t="shared" si="32"/>
        <v>4133.417508628804</v>
      </c>
      <c r="Q158" s="7">
        <f t="shared" si="33"/>
        <v>0.0005227563064132455</v>
      </c>
    </row>
    <row r="159" spans="1:17" s="4" customFormat="1" ht="12.75">
      <c r="A159" s="9" t="s">
        <v>483</v>
      </c>
      <c r="B159" s="26" t="s">
        <v>30</v>
      </c>
      <c r="C159" s="8">
        <v>3496</v>
      </c>
      <c r="D159" s="63">
        <v>3354445</v>
      </c>
      <c r="E159" s="27">
        <v>177950</v>
      </c>
      <c r="F159" s="28">
        <f t="shared" si="24"/>
        <v>65901.31902219725</v>
      </c>
      <c r="G159" s="29">
        <f t="shared" si="25"/>
        <v>0.0031359630403171765</v>
      </c>
      <c r="H159" s="7">
        <f t="shared" si="26"/>
        <v>18.85049171115482</v>
      </c>
      <c r="I159" s="7">
        <f t="shared" si="34"/>
        <v>30941.31902219725</v>
      </c>
      <c r="J159" s="7">
        <f t="shared" si="35"/>
        <v>30941.31902219725</v>
      </c>
      <c r="K159" s="7">
        <f t="shared" si="27"/>
        <v>0.003913171029500828</v>
      </c>
      <c r="L159" s="30">
        <f t="shared" si="28"/>
        <v>146938.39319973148</v>
      </c>
      <c r="M159" s="10">
        <f t="shared" si="29"/>
        <v>61491.47877200813</v>
      </c>
      <c r="N159" s="31">
        <f t="shared" si="30"/>
        <v>208429.8719717396</v>
      </c>
      <c r="O159" s="7">
        <f t="shared" si="31"/>
        <v>30941.31902219725</v>
      </c>
      <c r="P159" s="7">
        <f t="shared" si="32"/>
        <v>30941.31902219725</v>
      </c>
      <c r="Q159" s="7">
        <f t="shared" si="33"/>
        <v>0.003913171029500828</v>
      </c>
    </row>
    <row r="160" spans="1:17" s="4" customFormat="1" ht="12.75">
      <c r="A160" s="9" t="s">
        <v>483</v>
      </c>
      <c r="B160" s="26" t="s">
        <v>31</v>
      </c>
      <c r="C160" s="8">
        <v>4097</v>
      </c>
      <c r="D160" s="63">
        <v>3675349.45</v>
      </c>
      <c r="E160" s="27">
        <v>233000</v>
      </c>
      <c r="F160" s="28">
        <f t="shared" si="24"/>
        <v>64626.20899849786</v>
      </c>
      <c r="G160" s="29">
        <f t="shared" si="25"/>
        <v>0.0030752859861096216</v>
      </c>
      <c r="H160" s="7">
        <f t="shared" si="26"/>
        <v>15.774031974248928</v>
      </c>
      <c r="I160" s="7">
        <f t="shared" si="34"/>
        <v>23656.208998497856</v>
      </c>
      <c r="J160" s="7">
        <f t="shared" si="35"/>
        <v>23656.208998497856</v>
      </c>
      <c r="K160" s="7">
        <f t="shared" si="27"/>
        <v>0.0029918178877354415</v>
      </c>
      <c r="L160" s="30">
        <f t="shared" si="28"/>
        <v>144095.31477861293</v>
      </c>
      <c r="M160" s="10">
        <f t="shared" si="29"/>
        <v>47013.356877699734</v>
      </c>
      <c r="N160" s="31">
        <f t="shared" si="30"/>
        <v>191108.67165631265</v>
      </c>
      <c r="O160" s="7">
        <f t="shared" si="31"/>
        <v>23656.208998497856</v>
      </c>
      <c r="P160" s="7">
        <f t="shared" si="32"/>
        <v>23656.208998497856</v>
      </c>
      <c r="Q160" s="7">
        <f t="shared" si="33"/>
        <v>0.0029918178877354415</v>
      </c>
    </row>
    <row r="161" spans="1:17" s="4" customFormat="1" ht="12.75">
      <c r="A161" s="25" t="s">
        <v>495</v>
      </c>
      <c r="B161" s="26" t="s">
        <v>375</v>
      </c>
      <c r="C161" s="58">
        <v>1124</v>
      </c>
      <c r="D161" s="63">
        <v>1060430</v>
      </c>
      <c r="E161" s="27">
        <v>77700</v>
      </c>
      <c r="F161" s="28">
        <f t="shared" si="24"/>
        <v>15340.06846846847</v>
      </c>
      <c r="G161" s="29">
        <f t="shared" si="25"/>
        <v>0.0007299685115080739</v>
      </c>
      <c r="H161" s="7">
        <f t="shared" si="26"/>
        <v>13.647747747747747</v>
      </c>
      <c r="I161" s="7">
        <f t="shared" si="34"/>
        <v>4100.0684684684675</v>
      </c>
      <c r="J161" s="7">
        <f t="shared" si="35"/>
        <v>4100.0684684684675</v>
      </c>
      <c r="K161" s="7">
        <f t="shared" si="27"/>
        <v>0.0005185386291473387</v>
      </c>
      <c r="L161" s="30">
        <f t="shared" si="28"/>
        <v>34203.336834144444</v>
      </c>
      <c r="M161" s="10">
        <f t="shared" si="29"/>
        <v>8148.303988325085</v>
      </c>
      <c r="N161" s="31">
        <f t="shared" si="30"/>
        <v>42351.640822469526</v>
      </c>
      <c r="O161" s="7">
        <f t="shared" si="31"/>
        <v>4100.0684684684675</v>
      </c>
      <c r="P161" s="7">
        <f t="shared" si="32"/>
        <v>4100.0684684684675</v>
      </c>
      <c r="Q161" s="7">
        <f t="shared" si="33"/>
        <v>0.0005185386291473387</v>
      </c>
    </row>
    <row r="162" spans="1:17" s="4" customFormat="1" ht="12.75">
      <c r="A162" s="25" t="s">
        <v>486</v>
      </c>
      <c r="B162" s="26" t="s">
        <v>132</v>
      </c>
      <c r="C162" s="58">
        <v>1483</v>
      </c>
      <c r="D162" s="63">
        <v>1757331</v>
      </c>
      <c r="E162" s="27">
        <v>179050</v>
      </c>
      <c r="F162" s="28">
        <f t="shared" si="24"/>
        <v>14555.274353532533</v>
      </c>
      <c r="G162" s="29">
        <f t="shared" si="25"/>
        <v>0.000692623502709865</v>
      </c>
      <c r="H162" s="7">
        <f t="shared" si="26"/>
        <v>9.814750069812902</v>
      </c>
      <c r="I162" s="7">
        <f t="shared" si="34"/>
        <v>-274.72564646746605</v>
      </c>
      <c r="J162" s="7">
        <f t="shared" si="35"/>
        <v>0</v>
      </c>
      <c r="K162" s="7">
        <f t="shared" si="27"/>
        <v>0</v>
      </c>
      <c r="L162" s="30">
        <f t="shared" si="28"/>
        <v>32453.502567512387</v>
      </c>
      <c r="M162" s="10">
        <f t="shared" si="29"/>
        <v>0</v>
      </c>
      <c r="N162" s="31">
        <f t="shared" si="30"/>
        <v>32453.502567512387</v>
      </c>
      <c r="O162" s="7">
        <f t="shared" si="31"/>
        <v>-274.72564646746605</v>
      </c>
      <c r="P162" s="7">
        <f t="shared" si="32"/>
        <v>0</v>
      </c>
      <c r="Q162" s="7">
        <f t="shared" si="33"/>
        <v>0</v>
      </c>
    </row>
    <row r="163" spans="1:17" s="4" customFormat="1" ht="12.75">
      <c r="A163" s="25" t="s">
        <v>495</v>
      </c>
      <c r="B163" s="26" t="s">
        <v>376</v>
      </c>
      <c r="C163" s="58">
        <v>719</v>
      </c>
      <c r="D163" s="63">
        <v>990304</v>
      </c>
      <c r="E163" s="27">
        <v>57850</v>
      </c>
      <c r="F163" s="28">
        <f t="shared" si="24"/>
        <v>12308.186274848747</v>
      </c>
      <c r="G163" s="29">
        <f t="shared" si="25"/>
        <v>0.0005856941533789942</v>
      </c>
      <c r="H163" s="7">
        <f t="shared" si="26"/>
        <v>17.11847882454624</v>
      </c>
      <c r="I163" s="7">
        <f t="shared" si="34"/>
        <v>5118.186274848747</v>
      </c>
      <c r="J163" s="7">
        <f t="shared" si="35"/>
        <v>5118.186274848747</v>
      </c>
      <c r="K163" s="7">
        <f t="shared" si="27"/>
        <v>0.0006473007256076764</v>
      </c>
      <c r="L163" s="30">
        <f t="shared" si="28"/>
        <v>27443.23089830872</v>
      </c>
      <c r="M163" s="10">
        <f t="shared" si="29"/>
        <v>10171.668584822193</v>
      </c>
      <c r="N163" s="31">
        <f t="shared" si="30"/>
        <v>37614.89948313091</v>
      </c>
      <c r="O163" s="7">
        <f t="shared" si="31"/>
        <v>5118.186274848747</v>
      </c>
      <c r="P163" s="7">
        <f t="shared" si="32"/>
        <v>5118.186274848747</v>
      </c>
      <c r="Q163" s="7">
        <f t="shared" si="33"/>
        <v>0.0006473007256076764</v>
      </c>
    </row>
    <row r="164" spans="1:17" s="4" customFormat="1" ht="12.75">
      <c r="A164" s="25" t="s">
        <v>484</v>
      </c>
      <c r="B164" s="26" t="s">
        <v>82</v>
      </c>
      <c r="C164" s="58">
        <v>7879</v>
      </c>
      <c r="D164" s="63">
        <v>20365355</v>
      </c>
      <c r="E164" s="27">
        <v>1385250</v>
      </c>
      <c r="F164" s="28">
        <f t="shared" si="24"/>
        <v>115833.69936473561</v>
      </c>
      <c r="G164" s="29">
        <f t="shared" si="25"/>
        <v>0.005512032314689637</v>
      </c>
      <c r="H164" s="7">
        <f t="shared" si="26"/>
        <v>14.701573723154665</v>
      </c>
      <c r="I164" s="7">
        <f t="shared" si="34"/>
        <v>37043.69936473561</v>
      </c>
      <c r="J164" s="7">
        <f t="shared" si="35"/>
        <v>37043.69936473561</v>
      </c>
      <c r="K164" s="7">
        <f t="shared" si="27"/>
        <v>0.004684943491763513</v>
      </c>
      <c r="L164" s="30">
        <f t="shared" si="28"/>
        <v>258271.27462049885</v>
      </c>
      <c r="M164" s="10">
        <f t="shared" si="29"/>
        <v>73619.09333888284</v>
      </c>
      <c r="N164" s="31">
        <f t="shared" si="30"/>
        <v>331890.36795938166</v>
      </c>
      <c r="O164" s="7">
        <f t="shared" si="31"/>
        <v>37043.69936473561</v>
      </c>
      <c r="P164" s="7">
        <f t="shared" si="32"/>
        <v>37043.69936473561</v>
      </c>
      <c r="Q164" s="7">
        <f t="shared" si="33"/>
        <v>0.004684943491763513</v>
      </c>
    </row>
    <row r="165" spans="1:17" s="4" customFormat="1" ht="12.75">
      <c r="A165" s="25" t="s">
        <v>486</v>
      </c>
      <c r="B165" s="26" t="s">
        <v>137</v>
      </c>
      <c r="C165" s="58">
        <v>61</v>
      </c>
      <c r="D165" s="63">
        <v>246936</v>
      </c>
      <c r="E165" s="27">
        <v>12950</v>
      </c>
      <c r="F165" s="28">
        <f t="shared" si="24"/>
        <v>1163.1734362934362</v>
      </c>
      <c r="G165" s="29">
        <f t="shared" si="25"/>
        <v>5.5350468849740536E-05</v>
      </c>
      <c r="H165" s="7">
        <f t="shared" si="26"/>
        <v>19.06841698841699</v>
      </c>
      <c r="I165" s="7">
        <f t="shared" si="34"/>
        <v>553.1734362934363</v>
      </c>
      <c r="J165" s="7">
        <f t="shared" si="35"/>
        <v>553.1734362934363</v>
      </c>
      <c r="K165" s="7">
        <f t="shared" si="27"/>
        <v>6.996024518670235E-05</v>
      </c>
      <c r="L165" s="30">
        <f t="shared" si="28"/>
        <v>2593.4964318999337</v>
      </c>
      <c r="M165" s="10">
        <f t="shared" si="29"/>
        <v>1099.3536697861525</v>
      </c>
      <c r="N165" s="31">
        <f t="shared" si="30"/>
        <v>3692.8501016860864</v>
      </c>
      <c r="O165" s="7">
        <f t="shared" si="31"/>
        <v>553.1734362934363</v>
      </c>
      <c r="P165" s="7">
        <f t="shared" si="32"/>
        <v>553.1734362934363</v>
      </c>
      <c r="Q165" s="7">
        <f t="shared" si="33"/>
        <v>6.996024518670235E-05</v>
      </c>
    </row>
    <row r="166" spans="1:17" s="4" customFormat="1" ht="12.75">
      <c r="A166" s="9" t="s">
        <v>483</v>
      </c>
      <c r="B166" s="26" t="s">
        <v>32</v>
      </c>
      <c r="C166" s="8">
        <v>1087</v>
      </c>
      <c r="D166" s="63">
        <v>806566</v>
      </c>
      <c r="E166" s="27">
        <v>49900</v>
      </c>
      <c r="F166" s="28">
        <f t="shared" si="24"/>
        <v>17569.884609218436</v>
      </c>
      <c r="G166" s="29">
        <f t="shared" si="25"/>
        <v>0.0008360759628891196</v>
      </c>
      <c r="H166" s="7">
        <f t="shared" si="26"/>
        <v>16.16364729458918</v>
      </c>
      <c r="I166" s="7">
        <f t="shared" si="34"/>
        <v>6699.884609218438</v>
      </c>
      <c r="J166" s="7">
        <f t="shared" si="35"/>
        <v>6699.884609218438</v>
      </c>
      <c r="K166" s="7">
        <f t="shared" si="27"/>
        <v>0.0008473392596800241</v>
      </c>
      <c r="L166" s="30">
        <f t="shared" si="28"/>
        <v>39175.09772928323</v>
      </c>
      <c r="M166" s="10">
        <f t="shared" si="29"/>
        <v>13315.069468341075</v>
      </c>
      <c r="N166" s="31">
        <f t="shared" si="30"/>
        <v>52490.16719762431</v>
      </c>
      <c r="O166" s="7">
        <f t="shared" si="31"/>
        <v>6699.884609218438</v>
      </c>
      <c r="P166" s="7">
        <f t="shared" si="32"/>
        <v>6699.884609218438</v>
      </c>
      <c r="Q166" s="7">
        <f t="shared" si="33"/>
        <v>0.0008473392596800241</v>
      </c>
    </row>
    <row r="167" spans="1:17" s="4" customFormat="1" ht="12.75">
      <c r="A167" s="25" t="s">
        <v>488</v>
      </c>
      <c r="B167" s="26" t="s">
        <v>188</v>
      </c>
      <c r="C167" s="58">
        <v>1152</v>
      </c>
      <c r="D167" s="63">
        <v>2321309</v>
      </c>
      <c r="E167" s="27">
        <v>237950</v>
      </c>
      <c r="F167" s="28">
        <f t="shared" si="24"/>
        <v>11238.276814456818</v>
      </c>
      <c r="G167" s="29">
        <f t="shared" si="25"/>
        <v>0.0005347817198487235</v>
      </c>
      <c r="H167" s="7">
        <f t="shared" si="26"/>
        <v>9.755448623660433</v>
      </c>
      <c r="I167" s="7">
        <f t="shared" si="34"/>
        <v>-281.7231855431812</v>
      </c>
      <c r="J167" s="7">
        <f t="shared" si="35"/>
        <v>0</v>
      </c>
      <c r="K167" s="7">
        <f t="shared" si="27"/>
        <v>0</v>
      </c>
      <c r="L167" s="30">
        <f t="shared" si="28"/>
        <v>25057.68263748819</v>
      </c>
      <c r="M167" s="10">
        <f t="shared" si="29"/>
        <v>0</v>
      </c>
      <c r="N167" s="31">
        <f t="shared" si="30"/>
        <v>25057.68263748819</v>
      </c>
      <c r="O167" s="7">
        <f t="shared" si="31"/>
        <v>-281.7231855431812</v>
      </c>
      <c r="P167" s="7">
        <f t="shared" si="32"/>
        <v>0</v>
      </c>
      <c r="Q167" s="7">
        <f t="shared" si="33"/>
        <v>0</v>
      </c>
    </row>
    <row r="168" spans="1:17" s="4" customFormat="1" ht="12.75">
      <c r="A168" s="25" t="s">
        <v>484</v>
      </c>
      <c r="B168" s="26" t="s">
        <v>83</v>
      </c>
      <c r="C168" s="62">
        <v>5</v>
      </c>
      <c r="D168" s="63">
        <v>2556538</v>
      </c>
      <c r="E168" s="27">
        <v>158400</v>
      </c>
      <c r="F168" s="28">
        <f t="shared" si="24"/>
        <v>80.6988005050505</v>
      </c>
      <c r="G168" s="29">
        <f t="shared" si="25"/>
        <v>3.840112148537233E-06</v>
      </c>
      <c r="H168" s="7">
        <f t="shared" si="26"/>
        <v>16.1397601010101</v>
      </c>
      <c r="I168" s="7">
        <f t="shared" si="34"/>
        <v>30.698800505050503</v>
      </c>
      <c r="J168" s="7">
        <f t="shared" si="35"/>
        <v>30.698800505050503</v>
      </c>
      <c r="K168" s="7">
        <f t="shared" si="27"/>
        <v>3.882499536965706E-06</v>
      </c>
      <c r="L168" s="30">
        <f t="shared" si="28"/>
        <v>179.9319384694532</v>
      </c>
      <c r="M168" s="10">
        <f t="shared" si="29"/>
        <v>61.009507649889855</v>
      </c>
      <c r="N168" s="31">
        <f t="shared" si="30"/>
        <v>240.94144611934306</v>
      </c>
      <c r="O168" s="7">
        <f t="shared" si="31"/>
        <v>30.698800505050503</v>
      </c>
      <c r="P168" s="7">
        <f t="shared" si="32"/>
        <v>30.698800505050503</v>
      </c>
      <c r="Q168" s="7">
        <f t="shared" si="33"/>
        <v>3.882499536965706E-06</v>
      </c>
    </row>
    <row r="169" spans="1:17" s="4" customFormat="1" ht="12.75">
      <c r="A169" s="25" t="s">
        <v>490</v>
      </c>
      <c r="B169" s="26" t="s">
        <v>226</v>
      </c>
      <c r="C169" s="58">
        <v>3449</v>
      </c>
      <c r="D169" s="63">
        <v>6202931</v>
      </c>
      <c r="E169" s="27">
        <v>356100</v>
      </c>
      <c r="F169" s="28">
        <f t="shared" si="24"/>
        <v>60078.374105588315</v>
      </c>
      <c r="G169" s="29">
        <f t="shared" si="25"/>
        <v>0.002858873896803406</v>
      </c>
      <c r="H169" s="7">
        <f t="shared" si="26"/>
        <v>17.41907048581859</v>
      </c>
      <c r="I169" s="7">
        <f t="shared" si="34"/>
        <v>25588.37410558832</v>
      </c>
      <c r="J169" s="7">
        <f t="shared" si="35"/>
        <v>25588.37410558832</v>
      </c>
      <c r="K169" s="7">
        <f t="shared" si="27"/>
        <v>0.003236180208419139</v>
      </c>
      <c r="L169" s="30">
        <f t="shared" si="28"/>
        <v>133955.13000512277</v>
      </c>
      <c r="M169" s="10">
        <f t="shared" si="29"/>
        <v>50853.26071571752</v>
      </c>
      <c r="N169" s="31">
        <f t="shared" si="30"/>
        <v>184808.3907208403</v>
      </c>
      <c r="O169" s="7">
        <f t="shared" si="31"/>
        <v>25588.37410558832</v>
      </c>
      <c r="P169" s="7">
        <f t="shared" si="32"/>
        <v>25588.37410558832</v>
      </c>
      <c r="Q169" s="7">
        <f t="shared" si="33"/>
        <v>0.003236180208419139</v>
      </c>
    </row>
    <row r="170" spans="1:17" s="4" customFormat="1" ht="12.75">
      <c r="A170" s="25" t="s">
        <v>487</v>
      </c>
      <c r="B170" s="26" t="s">
        <v>165</v>
      </c>
      <c r="C170" s="58">
        <v>5800</v>
      </c>
      <c r="D170" s="63">
        <v>6417563</v>
      </c>
      <c r="E170" s="27">
        <v>323600</v>
      </c>
      <c r="F170" s="28">
        <f t="shared" si="24"/>
        <v>115024.30593325093</v>
      </c>
      <c r="G170" s="29">
        <f t="shared" si="25"/>
        <v>0.005473516729207099</v>
      </c>
      <c r="H170" s="7">
        <f t="shared" si="26"/>
        <v>19.831776885043265</v>
      </c>
      <c r="I170" s="7">
        <f t="shared" si="34"/>
        <v>57024.30593325094</v>
      </c>
      <c r="J170" s="7">
        <f t="shared" si="35"/>
        <v>57024.30593325094</v>
      </c>
      <c r="K170" s="7">
        <f t="shared" si="27"/>
        <v>0.007211905277706657</v>
      </c>
      <c r="L170" s="30">
        <f t="shared" si="28"/>
        <v>256466.59192137537</v>
      </c>
      <c r="M170" s="10">
        <f t="shared" si="29"/>
        <v>113327.71221767997</v>
      </c>
      <c r="N170" s="31">
        <f t="shared" si="30"/>
        <v>369794.3041390553</v>
      </c>
      <c r="O170" s="7">
        <f t="shared" si="31"/>
        <v>57024.30593325094</v>
      </c>
      <c r="P170" s="7">
        <f t="shared" si="32"/>
        <v>57024.30593325094</v>
      </c>
      <c r="Q170" s="7">
        <f t="shared" si="33"/>
        <v>0.007211905277706657</v>
      </c>
    </row>
    <row r="171" spans="1:17" s="4" customFormat="1" ht="12.75">
      <c r="A171" s="9" t="s">
        <v>483</v>
      </c>
      <c r="B171" s="26" t="s">
        <v>33</v>
      </c>
      <c r="C171" s="8">
        <v>81</v>
      </c>
      <c r="D171" s="63">
        <v>7124</v>
      </c>
      <c r="E171" s="27">
        <v>8550</v>
      </c>
      <c r="F171" s="28">
        <f t="shared" si="24"/>
        <v>67.49052631578947</v>
      </c>
      <c r="G171" s="29">
        <f t="shared" si="25"/>
        <v>3.2115866455811176E-06</v>
      </c>
      <c r="H171" s="7">
        <f t="shared" si="26"/>
        <v>0.8332163742690059</v>
      </c>
      <c r="I171" s="7">
        <f t="shared" si="34"/>
        <v>-742.5094736842105</v>
      </c>
      <c r="J171" s="7">
        <f t="shared" si="35"/>
        <v>0</v>
      </c>
      <c r="K171" s="7">
        <f t="shared" si="27"/>
        <v>0</v>
      </c>
      <c r="L171" s="30">
        <f t="shared" si="28"/>
        <v>150.48180583010816</v>
      </c>
      <c r="M171" s="10">
        <f t="shared" si="29"/>
        <v>0</v>
      </c>
      <c r="N171" s="31">
        <f t="shared" si="30"/>
        <v>150.48180583010816</v>
      </c>
      <c r="O171" s="7">
        <f t="shared" si="31"/>
        <v>-742.5094736842105</v>
      </c>
      <c r="P171" s="7">
        <f t="shared" si="32"/>
        <v>0</v>
      </c>
      <c r="Q171" s="7">
        <f t="shared" si="33"/>
        <v>0</v>
      </c>
    </row>
    <row r="172" spans="1:17" s="4" customFormat="1" ht="12.75">
      <c r="A172" s="25" t="s">
        <v>491</v>
      </c>
      <c r="B172" s="26" t="s">
        <v>274</v>
      </c>
      <c r="C172" s="58">
        <v>1105</v>
      </c>
      <c r="D172" s="63">
        <v>644365</v>
      </c>
      <c r="E172" s="27">
        <v>50750</v>
      </c>
      <c r="F172" s="28">
        <f t="shared" si="24"/>
        <v>14030.016256157636</v>
      </c>
      <c r="G172" s="29">
        <f t="shared" si="25"/>
        <v>0.0006676287073941569</v>
      </c>
      <c r="H172" s="7">
        <f t="shared" si="26"/>
        <v>12.696847290640394</v>
      </c>
      <c r="I172" s="7">
        <f t="shared" si="34"/>
        <v>2980.016256157635</v>
      </c>
      <c r="J172" s="7">
        <f t="shared" si="35"/>
        <v>2980.016256157635</v>
      </c>
      <c r="K172" s="7">
        <f t="shared" si="27"/>
        <v>0.00037688481453139634</v>
      </c>
      <c r="L172" s="30">
        <f t="shared" si="28"/>
        <v>31282.348757716572</v>
      </c>
      <c r="M172" s="10">
        <f t="shared" si="29"/>
        <v>5922.359231818666</v>
      </c>
      <c r="N172" s="31">
        <f t="shared" si="30"/>
        <v>37204.707989535236</v>
      </c>
      <c r="O172" s="7">
        <f t="shared" si="31"/>
        <v>2980.016256157635</v>
      </c>
      <c r="P172" s="7">
        <f t="shared" si="32"/>
        <v>2980.016256157635</v>
      </c>
      <c r="Q172" s="7">
        <f t="shared" si="33"/>
        <v>0.00037688481453139634</v>
      </c>
    </row>
    <row r="173" spans="1:17" s="4" customFormat="1" ht="12.75">
      <c r="A173" s="25" t="s">
        <v>493</v>
      </c>
      <c r="B173" s="26" t="s">
        <v>334</v>
      </c>
      <c r="C173" s="58">
        <v>1042</v>
      </c>
      <c r="D173" s="63">
        <v>3355636</v>
      </c>
      <c r="E173" s="27">
        <v>473650</v>
      </c>
      <c r="F173" s="28">
        <f t="shared" si="24"/>
        <v>7382.1866610366305</v>
      </c>
      <c r="G173" s="29">
        <f t="shared" si="25"/>
        <v>0.000351286815942724</v>
      </c>
      <c r="H173" s="7">
        <f t="shared" si="26"/>
        <v>7.084632112319223</v>
      </c>
      <c r="I173" s="7">
        <f t="shared" si="34"/>
        <v>-3037.8133389633695</v>
      </c>
      <c r="J173" s="7">
        <f t="shared" si="35"/>
        <v>0</v>
      </c>
      <c r="K173" s="7">
        <f t="shared" si="27"/>
        <v>0</v>
      </c>
      <c r="L173" s="30">
        <f t="shared" si="28"/>
        <v>16459.862448395757</v>
      </c>
      <c r="M173" s="10">
        <f t="shared" si="29"/>
        <v>0</v>
      </c>
      <c r="N173" s="31">
        <f t="shared" si="30"/>
        <v>16459.862448395757</v>
      </c>
      <c r="O173" s="7">
        <f t="shared" si="31"/>
        <v>-3037.8133389633695</v>
      </c>
      <c r="P173" s="7">
        <f t="shared" si="32"/>
        <v>0</v>
      </c>
      <c r="Q173" s="7">
        <f t="shared" si="33"/>
        <v>0</v>
      </c>
    </row>
    <row r="174" spans="1:17" s="4" customFormat="1" ht="12.75">
      <c r="A174" s="25" t="s">
        <v>490</v>
      </c>
      <c r="B174" s="26" t="s">
        <v>227</v>
      </c>
      <c r="C174" s="58">
        <v>209</v>
      </c>
      <c r="D174" s="63">
        <v>463363</v>
      </c>
      <c r="E174" s="27">
        <v>31850</v>
      </c>
      <c r="F174" s="28">
        <f t="shared" si="24"/>
        <v>3040.5923704866564</v>
      </c>
      <c r="G174" s="29">
        <f t="shared" si="25"/>
        <v>0.00014468883834183732</v>
      </c>
      <c r="H174" s="7">
        <f t="shared" si="26"/>
        <v>14.54828885400314</v>
      </c>
      <c r="I174" s="7">
        <f t="shared" si="34"/>
        <v>950.5923704866561</v>
      </c>
      <c r="J174" s="7">
        <f t="shared" si="35"/>
        <v>950.5923704866561</v>
      </c>
      <c r="K174" s="7">
        <f t="shared" si="27"/>
        <v>0.00012022210566990698</v>
      </c>
      <c r="L174" s="30">
        <f t="shared" si="28"/>
        <v>6779.526782220932</v>
      </c>
      <c r="M174" s="10">
        <f t="shared" si="29"/>
        <v>1889.1673793440668</v>
      </c>
      <c r="N174" s="31">
        <f t="shared" si="30"/>
        <v>8668.694161565</v>
      </c>
      <c r="O174" s="7">
        <f t="shared" si="31"/>
        <v>950.5923704866561</v>
      </c>
      <c r="P174" s="7">
        <f t="shared" si="32"/>
        <v>950.5923704866561</v>
      </c>
      <c r="Q174" s="7">
        <f t="shared" si="33"/>
        <v>0.00012022210566990698</v>
      </c>
    </row>
    <row r="175" spans="1:17" s="4" customFormat="1" ht="12.75">
      <c r="A175" s="25" t="s">
        <v>491</v>
      </c>
      <c r="B175" s="26" t="s">
        <v>275</v>
      </c>
      <c r="C175" s="58">
        <v>4594</v>
      </c>
      <c r="D175" s="63">
        <v>4931913</v>
      </c>
      <c r="E175" s="27">
        <v>286650</v>
      </c>
      <c r="F175" s="28">
        <f t="shared" si="24"/>
        <v>79041.36864468864</v>
      </c>
      <c r="G175" s="29">
        <f t="shared" si="25"/>
        <v>0.003761242026769439</v>
      </c>
      <c r="H175" s="7">
        <f t="shared" si="26"/>
        <v>17.205347985347984</v>
      </c>
      <c r="I175" s="7">
        <f t="shared" si="34"/>
        <v>33101.36864468864</v>
      </c>
      <c r="J175" s="7">
        <f t="shared" si="35"/>
        <v>33101.36864468864</v>
      </c>
      <c r="K175" s="7">
        <f t="shared" si="27"/>
        <v>0.004186354069918517</v>
      </c>
      <c r="L175" s="30">
        <f t="shared" si="28"/>
        <v>176236.40736304875</v>
      </c>
      <c r="M175" s="10">
        <f t="shared" si="29"/>
        <v>65784.27073128516</v>
      </c>
      <c r="N175" s="31">
        <f t="shared" si="30"/>
        <v>242020.6780943339</v>
      </c>
      <c r="O175" s="7">
        <f t="shared" si="31"/>
        <v>33101.36864468864</v>
      </c>
      <c r="P175" s="7">
        <f t="shared" si="32"/>
        <v>33101.36864468864</v>
      </c>
      <c r="Q175" s="7">
        <f t="shared" si="33"/>
        <v>0.004186354069918517</v>
      </c>
    </row>
    <row r="176" spans="1:17" s="4" customFormat="1" ht="12.75">
      <c r="A176" s="9" t="s">
        <v>483</v>
      </c>
      <c r="B176" s="26" t="s">
        <v>34</v>
      </c>
      <c r="C176" s="8">
        <v>3</v>
      </c>
      <c r="D176" s="63">
        <v>47389</v>
      </c>
      <c r="E176" s="27">
        <v>5750</v>
      </c>
      <c r="F176" s="28">
        <f t="shared" si="24"/>
        <v>24.724695652173914</v>
      </c>
      <c r="G176" s="29">
        <f t="shared" si="25"/>
        <v>1.1765429417610317E-06</v>
      </c>
      <c r="H176" s="7">
        <f t="shared" si="26"/>
        <v>8.241565217391305</v>
      </c>
      <c r="I176" s="7">
        <f t="shared" si="34"/>
        <v>-5.275304347826086</v>
      </c>
      <c r="J176" s="7">
        <f t="shared" si="35"/>
        <v>0</v>
      </c>
      <c r="K176" s="7">
        <f t="shared" si="27"/>
        <v>0</v>
      </c>
      <c r="L176" s="30">
        <f t="shared" si="28"/>
        <v>55.12798689596991</v>
      </c>
      <c r="M176" s="10">
        <f t="shared" si="29"/>
        <v>0</v>
      </c>
      <c r="N176" s="31">
        <f t="shared" si="30"/>
        <v>55.12798689596991</v>
      </c>
      <c r="O176" s="7">
        <f t="shared" si="31"/>
        <v>-5.275304347826086</v>
      </c>
      <c r="P176" s="7">
        <f t="shared" si="32"/>
        <v>0</v>
      </c>
      <c r="Q176" s="7">
        <f t="shared" si="33"/>
        <v>0</v>
      </c>
    </row>
    <row r="177" spans="1:17" s="4" customFormat="1" ht="12.75">
      <c r="A177" s="25" t="s">
        <v>484</v>
      </c>
      <c r="B177" s="26" t="s">
        <v>84</v>
      </c>
      <c r="C177" s="58">
        <v>16381</v>
      </c>
      <c r="D177" s="63">
        <v>22346338</v>
      </c>
      <c r="E177" s="27">
        <v>1467850</v>
      </c>
      <c r="F177" s="28">
        <f t="shared" si="24"/>
        <v>249381.9959655278</v>
      </c>
      <c r="G177" s="29">
        <f t="shared" si="25"/>
        <v>0.011867026849720673</v>
      </c>
      <c r="H177" s="7">
        <f t="shared" si="26"/>
        <v>15.223856661102973</v>
      </c>
      <c r="I177" s="7">
        <f t="shared" si="34"/>
        <v>85571.99596552779</v>
      </c>
      <c r="J177" s="7">
        <f t="shared" si="35"/>
        <v>85571.99596552779</v>
      </c>
      <c r="K177" s="7">
        <f t="shared" si="27"/>
        <v>0.010822352314994673</v>
      </c>
      <c r="L177" s="30">
        <f t="shared" si="28"/>
        <v>556040.3088104202</v>
      </c>
      <c r="M177" s="10">
        <f t="shared" si="29"/>
        <v>170062.1931992526</v>
      </c>
      <c r="N177" s="31">
        <f t="shared" si="30"/>
        <v>726102.5020096728</v>
      </c>
      <c r="O177" s="7">
        <f t="shared" si="31"/>
        <v>85571.99596552779</v>
      </c>
      <c r="P177" s="7">
        <f t="shared" si="32"/>
        <v>85571.99596552779</v>
      </c>
      <c r="Q177" s="7">
        <f t="shared" si="33"/>
        <v>0.010822352314994673</v>
      </c>
    </row>
    <row r="178" spans="1:17" s="4" customFormat="1" ht="12.75">
      <c r="A178" s="25" t="s">
        <v>486</v>
      </c>
      <c r="B178" s="26" t="s">
        <v>133</v>
      </c>
      <c r="C178" s="58">
        <v>1737</v>
      </c>
      <c r="D178" s="63">
        <v>3249804</v>
      </c>
      <c r="E178" s="27">
        <v>396600</v>
      </c>
      <c r="F178" s="28">
        <f t="shared" si="24"/>
        <v>14233.256550680786</v>
      </c>
      <c r="G178" s="29">
        <f t="shared" si="25"/>
        <v>0.0006773000472305128</v>
      </c>
      <c r="H178" s="7">
        <f t="shared" si="26"/>
        <v>8.194160363086233</v>
      </c>
      <c r="I178" s="7">
        <f t="shared" si="34"/>
        <v>-3136.743449319213</v>
      </c>
      <c r="J178" s="7">
        <f t="shared" si="35"/>
        <v>0</v>
      </c>
      <c r="K178" s="7">
        <f t="shared" si="27"/>
        <v>0</v>
      </c>
      <c r="L178" s="30">
        <f t="shared" si="28"/>
        <v>31735.508159588528</v>
      </c>
      <c r="M178" s="10">
        <f t="shared" si="29"/>
        <v>0</v>
      </c>
      <c r="N178" s="31">
        <f t="shared" si="30"/>
        <v>31735.508159588528</v>
      </c>
      <c r="O178" s="7">
        <f t="shared" si="31"/>
        <v>-3136.743449319213</v>
      </c>
      <c r="P178" s="7">
        <f t="shared" si="32"/>
        <v>0</v>
      </c>
      <c r="Q178" s="7">
        <f t="shared" si="33"/>
        <v>0</v>
      </c>
    </row>
    <row r="179" spans="1:17" s="4" customFormat="1" ht="12.75">
      <c r="A179" s="9" t="s">
        <v>483</v>
      </c>
      <c r="B179" s="26" t="s">
        <v>35</v>
      </c>
      <c r="C179" s="8">
        <v>467</v>
      </c>
      <c r="D179" s="63">
        <v>382984</v>
      </c>
      <c r="E179" s="27">
        <v>19150</v>
      </c>
      <c r="F179" s="28">
        <f t="shared" si="24"/>
        <v>9339.609817232376</v>
      </c>
      <c r="G179" s="29">
        <f t="shared" si="25"/>
        <v>0.0004444322455512464</v>
      </c>
      <c r="H179" s="7">
        <f t="shared" si="26"/>
        <v>19.99916449086162</v>
      </c>
      <c r="I179" s="7">
        <f t="shared" si="34"/>
        <v>4669.609817232376</v>
      </c>
      <c r="J179" s="7">
        <f t="shared" si="35"/>
        <v>4669.609817232376</v>
      </c>
      <c r="K179" s="7">
        <f t="shared" si="27"/>
        <v>0.0005905689360805008</v>
      </c>
      <c r="L179" s="30">
        <f t="shared" si="28"/>
        <v>20824.276054236816</v>
      </c>
      <c r="M179" s="10">
        <f t="shared" si="29"/>
        <v>9280.186560369673</v>
      </c>
      <c r="N179" s="31">
        <f t="shared" si="30"/>
        <v>30104.46261460649</v>
      </c>
      <c r="O179" s="7">
        <f t="shared" si="31"/>
        <v>4669.609817232376</v>
      </c>
      <c r="P179" s="7">
        <f t="shared" si="32"/>
        <v>4669.609817232376</v>
      </c>
      <c r="Q179" s="7">
        <f t="shared" si="33"/>
        <v>0.0005905689360805008</v>
      </c>
    </row>
    <row r="180" spans="1:17" s="4" customFormat="1" ht="12.75">
      <c r="A180" s="25" t="s">
        <v>496</v>
      </c>
      <c r="B180" s="26" t="s">
        <v>500</v>
      </c>
      <c r="C180" s="58">
        <v>109</v>
      </c>
      <c r="D180" s="63">
        <v>284831</v>
      </c>
      <c r="E180" s="27">
        <v>33900</v>
      </c>
      <c r="F180" s="28">
        <f t="shared" si="24"/>
        <v>915.8282890855457</v>
      </c>
      <c r="G180" s="29">
        <f t="shared" si="25"/>
        <v>4.358036695565717E-05</v>
      </c>
      <c r="H180" s="7">
        <f t="shared" si="26"/>
        <v>8.402094395280235</v>
      </c>
      <c r="I180" s="7">
        <f t="shared" si="34"/>
        <v>-174.17171091445437</v>
      </c>
      <c r="J180" s="7">
        <f t="shared" si="35"/>
        <v>0</v>
      </c>
      <c r="K180" s="7">
        <f t="shared" si="27"/>
        <v>0</v>
      </c>
      <c r="L180" s="30">
        <f t="shared" si="28"/>
        <v>2041.9976298162192</v>
      </c>
      <c r="M180" s="10">
        <f t="shared" si="29"/>
        <v>0</v>
      </c>
      <c r="N180" s="31">
        <f t="shared" si="30"/>
        <v>2041.9976298162192</v>
      </c>
      <c r="O180" s="7">
        <f t="shared" si="31"/>
        <v>-174.17171091445437</v>
      </c>
      <c r="P180" s="7">
        <f t="shared" si="32"/>
        <v>0</v>
      </c>
      <c r="Q180" s="7">
        <f t="shared" si="33"/>
        <v>0</v>
      </c>
    </row>
    <row r="181" spans="1:17" s="4" customFormat="1" ht="12.75">
      <c r="A181" s="25" t="s">
        <v>484</v>
      </c>
      <c r="B181" s="26" t="s">
        <v>85</v>
      </c>
      <c r="C181" s="58">
        <v>7761</v>
      </c>
      <c r="D181" s="63">
        <v>12307121</v>
      </c>
      <c r="E181" s="27">
        <v>846050</v>
      </c>
      <c r="F181" s="28">
        <f t="shared" si="24"/>
        <v>112895.88804562378</v>
      </c>
      <c r="G181" s="29">
        <f t="shared" si="25"/>
        <v>0.005372234388747411</v>
      </c>
      <c r="H181" s="7">
        <f t="shared" si="26"/>
        <v>14.546564623840199</v>
      </c>
      <c r="I181" s="7">
        <f t="shared" si="34"/>
        <v>35285.88804562378</v>
      </c>
      <c r="J181" s="7">
        <f t="shared" si="35"/>
        <v>35285.88804562378</v>
      </c>
      <c r="K181" s="7">
        <f t="shared" si="27"/>
        <v>0.004462631820941002</v>
      </c>
      <c r="L181" s="30">
        <f t="shared" si="28"/>
        <v>251720.91597579743</v>
      </c>
      <c r="M181" s="10">
        <f t="shared" si="29"/>
        <v>70125.69290120866</v>
      </c>
      <c r="N181" s="31">
        <f t="shared" si="30"/>
        <v>321846.6088770061</v>
      </c>
      <c r="O181" s="7">
        <f t="shared" si="31"/>
        <v>35285.88804562378</v>
      </c>
      <c r="P181" s="7">
        <f t="shared" si="32"/>
        <v>35285.88804562378</v>
      </c>
      <c r="Q181" s="7">
        <f t="shared" si="33"/>
        <v>0.004462631820941002</v>
      </c>
    </row>
    <row r="182" spans="1:17" s="4" customFormat="1" ht="12.75">
      <c r="A182" s="25" t="s">
        <v>486</v>
      </c>
      <c r="B182" s="26" t="s">
        <v>134</v>
      </c>
      <c r="C182" s="58">
        <v>58</v>
      </c>
      <c r="D182" s="63">
        <v>202621</v>
      </c>
      <c r="E182" s="27">
        <v>30400</v>
      </c>
      <c r="F182" s="28">
        <f t="shared" si="24"/>
        <v>386.57953947368424</v>
      </c>
      <c r="G182" s="29">
        <f t="shared" si="25"/>
        <v>1.839567349970606E-05</v>
      </c>
      <c r="H182" s="7">
        <f t="shared" si="26"/>
        <v>6.665164473684211</v>
      </c>
      <c r="I182" s="7">
        <f t="shared" si="34"/>
        <v>-193.42046052631576</v>
      </c>
      <c r="J182" s="7">
        <f t="shared" si="35"/>
        <v>0</v>
      </c>
      <c r="K182" s="7">
        <f t="shared" si="27"/>
        <v>0</v>
      </c>
      <c r="L182" s="30">
        <f t="shared" si="28"/>
        <v>861.9459703837265</v>
      </c>
      <c r="M182" s="10">
        <f t="shared" si="29"/>
        <v>0</v>
      </c>
      <c r="N182" s="31">
        <f t="shared" si="30"/>
        <v>861.9459703837265</v>
      </c>
      <c r="O182" s="7">
        <f t="shared" si="31"/>
        <v>-193.42046052631576</v>
      </c>
      <c r="P182" s="7">
        <f t="shared" si="32"/>
        <v>0</v>
      </c>
      <c r="Q182" s="7">
        <f t="shared" si="33"/>
        <v>0</v>
      </c>
    </row>
    <row r="183" spans="1:17" s="4" customFormat="1" ht="12.75">
      <c r="A183" s="25" t="s">
        <v>491</v>
      </c>
      <c r="B183" s="26" t="s">
        <v>276</v>
      </c>
      <c r="C183" s="58">
        <v>1491</v>
      </c>
      <c r="D183" s="63">
        <v>1136185</v>
      </c>
      <c r="E183" s="27">
        <v>56800</v>
      </c>
      <c r="F183" s="28">
        <f t="shared" si="24"/>
        <v>29824.85625</v>
      </c>
      <c r="G183" s="29">
        <f t="shared" si="25"/>
        <v>0.0014192378585210043</v>
      </c>
      <c r="H183" s="7">
        <f t="shared" si="26"/>
        <v>20.00325704225352</v>
      </c>
      <c r="I183" s="7">
        <f t="shared" si="34"/>
        <v>14914.856249999997</v>
      </c>
      <c r="J183" s="7">
        <f t="shared" si="35"/>
        <v>14914.856249999997</v>
      </c>
      <c r="K183" s="7">
        <f t="shared" si="27"/>
        <v>0.0018862926737156498</v>
      </c>
      <c r="L183" s="30">
        <f t="shared" si="28"/>
        <v>66499.67739358691</v>
      </c>
      <c r="M183" s="10">
        <f t="shared" si="29"/>
        <v>29641.15931277769</v>
      </c>
      <c r="N183" s="31">
        <f t="shared" si="30"/>
        <v>96140.8367063646</v>
      </c>
      <c r="O183" s="7">
        <f t="shared" si="31"/>
        <v>14914.856249999997</v>
      </c>
      <c r="P183" s="7">
        <f t="shared" si="32"/>
        <v>14914.856249999997</v>
      </c>
      <c r="Q183" s="7">
        <f t="shared" si="33"/>
        <v>0.0018862926737156498</v>
      </c>
    </row>
    <row r="184" spans="1:17" s="4" customFormat="1" ht="12.75">
      <c r="A184" s="9" t="s">
        <v>482</v>
      </c>
      <c r="B184" s="26" t="s">
        <v>2</v>
      </c>
      <c r="C184" s="8">
        <v>4350</v>
      </c>
      <c r="D184" s="63">
        <v>4254074</v>
      </c>
      <c r="E184" s="27">
        <v>311400</v>
      </c>
      <c r="F184" s="28">
        <f t="shared" si="24"/>
        <v>59425.88921001927</v>
      </c>
      <c r="G184" s="29">
        <f t="shared" si="25"/>
        <v>0.0028278249201329916</v>
      </c>
      <c r="H184" s="7">
        <f t="shared" si="26"/>
        <v>13.661123956326268</v>
      </c>
      <c r="I184" s="7">
        <f t="shared" si="34"/>
        <v>15925.889210019264</v>
      </c>
      <c r="J184" s="7">
        <f t="shared" si="35"/>
        <v>15925.889210019264</v>
      </c>
      <c r="K184" s="7">
        <f t="shared" si="27"/>
        <v>0.002014158744524706</v>
      </c>
      <c r="L184" s="30">
        <f t="shared" si="28"/>
        <v>132500.30203559887</v>
      </c>
      <c r="M184" s="10">
        <f t="shared" si="29"/>
        <v>31650.44378297836</v>
      </c>
      <c r="N184" s="31">
        <f t="shared" si="30"/>
        <v>164150.74581857724</v>
      </c>
      <c r="O184" s="7">
        <f t="shared" si="31"/>
        <v>15925.889210019264</v>
      </c>
      <c r="P184" s="7">
        <f t="shared" si="32"/>
        <v>15925.889210019264</v>
      </c>
      <c r="Q184" s="7">
        <f t="shared" si="33"/>
        <v>0.002014158744524706</v>
      </c>
    </row>
    <row r="185" spans="1:17" s="4" customFormat="1" ht="12.75">
      <c r="A185" s="25" t="s">
        <v>492</v>
      </c>
      <c r="B185" s="26" t="s">
        <v>317</v>
      </c>
      <c r="C185" s="58">
        <v>1646</v>
      </c>
      <c r="D185" s="63">
        <v>4354476</v>
      </c>
      <c r="E185" s="27">
        <v>280250</v>
      </c>
      <c r="F185" s="28">
        <f t="shared" si="24"/>
        <v>25575.263143621767</v>
      </c>
      <c r="G185" s="29">
        <f t="shared" si="25"/>
        <v>0.0012170178253605138</v>
      </c>
      <c r="H185" s="7">
        <f t="shared" si="26"/>
        <v>15.537826940231936</v>
      </c>
      <c r="I185" s="7">
        <f t="shared" si="34"/>
        <v>9115.263143621767</v>
      </c>
      <c r="J185" s="7">
        <f t="shared" si="35"/>
        <v>9115.263143621767</v>
      </c>
      <c r="K185" s="7">
        <f t="shared" si="27"/>
        <v>0.0011528139325381716</v>
      </c>
      <c r="L185" s="30">
        <f t="shared" si="28"/>
        <v>57024.47428583804</v>
      </c>
      <c r="M185" s="10">
        <f t="shared" si="29"/>
        <v>18115.291390621594</v>
      </c>
      <c r="N185" s="31">
        <f t="shared" si="30"/>
        <v>75139.76567645963</v>
      </c>
      <c r="O185" s="7">
        <f t="shared" si="31"/>
        <v>9115.263143621767</v>
      </c>
      <c r="P185" s="7">
        <f t="shared" si="32"/>
        <v>9115.263143621767</v>
      </c>
      <c r="Q185" s="7">
        <f t="shared" si="33"/>
        <v>0.0011528139325381716</v>
      </c>
    </row>
    <row r="186" spans="1:17" s="4" customFormat="1" ht="12.75">
      <c r="A186" s="25" t="s">
        <v>490</v>
      </c>
      <c r="B186" s="26" t="s">
        <v>228</v>
      </c>
      <c r="C186" s="58">
        <v>830</v>
      </c>
      <c r="D186" s="63">
        <v>1939899</v>
      </c>
      <c r="E186" s="27">
        <v>160400</v>
      </c>
      <c r="F186" s="28">
        <f t="shared" si="24"/>
        <v>10038.130735660849</v>
      </c>
      <c r="G186" s="29">
        <f t="shared" si="25"/>
        <v>0.0004776718804414414</v>
      </c>
      <c r="H186" s="7">
        <f t="shared" si="26"/>
        <v>12.094133416458853</v>
      </c>
      <c r="I186" s="7">
        <f t="shared" si="34"/>
        <v>1738.1307356608477</v>
      </c>
      <c r="J186" s="7">
        <f t="shared" si="35"/>
        <v>1738.1307356608477</v>
      </c>
      <c r="K186" s="7">
        <f t="shared" si="27"/>
        <v>0.0002198226531775692</v>
      </c>
      <c r="L186" s="30">
        <f t="shared" si="28"/>
        <v>22381.749302013675</v>
      </c>
      <c r="M186" s="10">
        <f t="shared" si="29"/>
        <v>3454.288072146769</v>
      </c>
      <c r="N186" s="31">
        <f t="shared" si="30"/>
        <v>25836.037374160445</v>
      </c>
      <c r="O186" s="7">
        <f t="shared" si="31"/>
        <v>1738.1307356608477</v>
      </c>
      <c r="P186" s="7">
        <f t="shared" si="32"/>
        <v>1738.1307356608477</v>
      </c>
      <c r="Q186" s="7">
        <f t="shared" si="33"/>
        <v>0.0002198226531775692</v>
      </c>
    </row>
    <row r="187" spans="1:17" s="4" customFormat="1" ht="12.75">
      <c r="A187" s="25" t="s">
        <v>492</v>
      </c>
      <c r="B187" s="26" t="s">
        <v>318</v>
      </c>
      <c r="C187" s="58">
        <v>1521</v>
      </c>
      <c r="D187" s="63">
        <v>1739459</v>
      </c>
      <c r="E187" s="27">
        <v>125650</v>
      </c>
      <c r="F187" s="28">
        <f t="shared" si="24"/>
        <v>21056.24463987266</v>
      </c>
      <c r="G187" s="29">
        <f t="shared" si="25"/>
        <v>0.0010019769852599792</v>
      </c>
      <c r="H187" s="7">
        <f t="shared" si="26"/>
        <v>13.843684838838042</v>
      </c>
      <c r="I187" s="7">
        <f t="shared" si="34"/>
        <v>5846.244639872662</v>
      </c>
      <c r="J187" s="7">
        <f t="shared" si="35"/>
        <v>5846.244639872662</v>
      </c>
      <c r="K187" s="7">
        <f t="shared" si="27"/>
        <v>0.0007393787944111895</v>
      </c>
      <c r="L187" s="30">
        <f t="shared" si="28"/>
        <v>46948.540637877355</v>
      </c>
      <c r="M187" s="10">
        <f t="shared" si="29"/>
        <v>11618.581221789402</v>
      </c>
      <c r="N187" s="31">
        <f t="shared" si="30"/>
        <v>58567.12185966676</v>
      </c>
      <c r="O187" s="7">
        <f t="shared" si="31"/>
        <v>5846.244639872662</v>
      </c>
      <c r="P187" s="7">
        <f t="shared" si="32"/>
        <v>5846.244639872662</v>
      </c>
      <c r="Q187" s="7">
        <f t="shared" si="33"/>
        <v>0.0007393787944111895</v>
      </c>
    </row>
    <row r="188" spans="1:17" s="4" customFormat="1" ht="12.75">
      <c r="A188" s="25" t="s">
        <v>487</v>
      </c>
      <c r="B188" s="26" t="s">
        <v>166</v>
      </c>
      <c r="C188" s="58">
        <v>2381</v>
      </c>
      <c r="D188" s="63">
        <v>4026776</v>
      </c>
      <c r="E188" s="27">
        <v>237600</v>
      </c>
      <c r="F188" s="28">
        <f t="shared" si="24"/>
        <v>40352.498552188554</v>
      </c>
      <c r="G188" s="29">
        <f t="shared" si="25"/>
        <v>0.001920203509151197</v>
      </c>
      <c r="H188" s="7">
        <f t="shared" si="26"/>
        <v>16.947710437710438</v>
      </c>
      <c r="I188" s="7">
        <f t="shared" si="34"/>
        <v>16542.49855218855</v>
      </c>
      <c r="J188" s="7">
        <f t="shared" si="35"/>
        <v>16542.49855218855</v>
      </c>
      <c r="K188" s="7">
        <f t="shared" si="27"/>
        <v>0.0020921417746781845</v>
      </c>
      <c r="L188" s="30">
        <f t="shared" si="28"/>
        <v>89972.87742990284</v>
      </c>
      <c r="M188" s="10">
        <f t="shared" si="29"/>
        <v>32875.86730960382</v>
      </c>
      <c r="N188" s="31">
        <f t="shared" si="30"/>
        <v>122848.74473950666</v>
      </c>
      <c r="O188" s="7">
        <f t="shared" si="31"/>
        <v>16542.49855218855</v>
      </c>
      <c r="P188" s="7">
        <f t="shared" si="32"/>
        <v>16542.49855218855</v>
      </c>
      <c r="Q188" s="7">
        <f t="shared" si="33"/>
        <v>0.0020921417746781845</v>
      </c>
    </row>
    <row r="189" spans="1:17" s="4" customFormat="1" ht="12.75">
      <c r="A189" s="9" t="s">
        <v>483</v>
      </c>
      <c r="B189" s="26" t="s">
        <v>36</v>
      </c>
      <c r="C189" s="8">
        <v>219</v>
      </c>
      <c r="D189" s="63">
        <v>90248</v>
      </c>
      <c r="E189" s="27">
        <v>19500</v>
      </c>
      <c r="F189" s="28">
        <f t="shared" si="24"/>
        <v>1013.5544615384615</v>
      </c>
      <c r="G189" s="29">
        <f t="shared" si="25"/>
        <v>4.823073920057052E-05</v>
      </c>
      <c r="H189" s="7">
        <f t="shared" si="26"/>
        <v>4.628102564102564</v>
      </c>
      <c r="I189" s="7">
        <f t="shared" si="34"/>
        <v>-1176.4455384615385</v>
      </c>
      <c r="J189" s="7">
        <f t="shared" si="35"/>
        <v>0</v>
      </c>
      <c r="K189" s="7">
        <f t="shared" si="27"/>
        <v>0</v>
      </c>
      <c r="L189" s="30">
        <f t="shared" si="28"/>
        <v>2259.8950401693346</v>
      </c>
      <c r="M189" s="10">
        <f t="shared" si="29"/>
        <v>0</v>
      </c>
      <c r="N189" s="31">
        <f t="shared" si="30"/>
        <v>2259.8950401693346</v>
      </c>
      <c r="O189" s="7">
        <f t="shared" si="31"/>
        <v>-1176.4455384615385</v>
      </c>
      <c r="P189" s="7">
        <f t="shared" si="32"/>
        <v>0</v>
      </c>
      <c r="Q189" s="7">
        <f t="shared" si="33"/>
        <v>0</v>
      </c>
    </row>
    <row r="190" spans="1:17" s="4" customFormat="1" ht="12.75">
      <c r="A190" s="9" t="s">
        <v>483</v>
      </c>
      <c r="B190" s="26" t="s">
        <v>37</v>
      </c>
      <c r="C190" s="8">
        <v>118</v>
      </c>
      <c r="D190" s="63">
        <v>118714</v>
      </c>
      <c r="E190" s="27">
        <v>7750</v>
      </c>
      <c r="F190" s="28">
        <f t="shared" si="24"/>
        <v>1807.5163870967742</v>
      </c>
      <c r="G190" s="29">
        <f t="shared" si="25"/>
        <v>8.601200505249204E-05</v>
      </c>
      <c r="H190" s="7">
        <f t="shared" si="26"/>
        <v>15.317935483870968</v>
      </c>
      <c r="I190" s="7">
        <f t="shared" si="34"/>
        <v>627.5163870967742</v>
      </c>
      <c r="J190" s="7">
        <f t="shared" si="35"/>
        <v>627.5163870967742</v>
      </c>
      <c r="K190" s="7">
        <f t="shared" si="27"/>
        <v>7.93624520261239E-05</v>
      </c>
      <c r="L190" s="30">
        <f t="shared" si="28"/>
        <v>4030.170526825498</v>
      </c>
      <c r="M190" s="10">
        <f t="shared" si="29"/>
        <v>1247.0997299296241</v>
      </c>
      <c r="N190" s="31">
        <f t="shared" si="30"/>
        <v>5277.270256755122</v>
      </c>
      <c r="O190" s="7">
        <f t="shared" si="31"/>
        <v>627.5163870967742</v>
      </c>
      <c r="P190" s="7">
        <f t="shared" si="32"/>
        <v>627.5163870967742</v>
      </c>
      <c r="Q190" s="7">
        <f t="shared" si="33"/>
        <v>7.93624520261239E-05</v>
      </c>
    </row>
    <row r="191" spans="1:17" s="4" customFormat="1" ht="12.75">
      <c r="A191" s="25" t="s">
        <v>491</v>
      </c>
      <c r="B191" s="26" t="s">
        <v>277</v>
      </c>
      <c r="C191" s="58">
        <v>7257</v>
      </c>
      <c r="D191" s="63">
        <v>9835513</v>
      </c>
      <c r="E191" s="27">
        <v>608850</v>
      </c>
      <c r="F191" s="28">
        <f t="shared" si="24"/>
        <v>117231.36707070707</v>
      </c>
      <c r="G191" s="29">
        <f t="shared" si="25"/>
        <v>0.005578541366915058</v>
      </c>
      <c r="H191" s="7">
        <f t="shared" si="26"/>
        <v>16.154246530344093</v>
      </c>
      <c r="I191" s="7">
        <f t="shared" si="34"/>
        <v>44661.36707070708</v>
      </c>
      <c r="J191" s="7">
        <f t="shared" si="35"/>
        <v>44661.36707070708</v>
      </c>
      <c r="K191" s="7">
        <f t="shared" si="27"/>
        <v>0.005648355444498512</v>
      </c>
      <c r="L191" s="30">
        <f t="shared" si="28"/>
        <v>261387.6165995331</v>
      </c>
      <c r="M191" s="10">
        <f t="shared" si="29"/>
        <v>88758.12641300331</v>
      </c>
      <c r="N191" s="31">
        <f t="shared" si="30"/>
        <v>350145.74301253643</v>
      </c>
      <c r="O191" s="7">
        <f t="shared" si="31"/>
        <v>44661.36707070708</v>
      </c>
      <c r="P191" s="7">
        <f t="shared" si="32"/>
        <v>44661.36707070708</v>
      </c>
      <c r="Q191" s="7">
        <f t="shared" si="33"/>
        <v>0.005648355444498512</v>
      </c>
    </row>
    <row r="192" spans="1:17" s="4" customFormat="1" ht="12.75">
      <c r="A192" s="25" t="s">
        <v>486</v>
      </c>
      <c r="B192" s="26" t="s">
        <v>135</v>
      </c>
      <c r="C192" s="58">
        <v>2394</v>
      </c>
      <c r="D192" s="63">
        <v>3557753</v>
      </c>
      <c r="E192" s="27">
        <v>344550</v>
      </c>
      <c r="F192" s="28">
        <f t="shared" si="24"/>
        <v>24719.955542011317</v>
      </c>
      <c r="G192" s="29">
        <f t="shared" si="25"/>
        <v>0.0011763173801107114</v>
      </c>
      <c r="H192" s="7">
        <f t="shared" si="26"/>
        <v>10.32579596575243</v>
      </c>
      <c r="I192" s="7">
        <f t="shared" si="34"/>
        <v>779.9555420113181</v>
      </c>
      <c r="J192" s="7">
        <f t="shared" si="35"/>
        <v>779.9555420113181</v>
      </c>
      <c r="K192" s="7">
        <f t="shared" si="27"/>
        <v>9.864154236953296E-05</v>
      </c>
      <c r="L192" s="30">
        <f t="shared" si="28"/>
        <v>55117.418000214624</v>
      </c>
      <c r="M192" s="10">
        <f t="shared" si="29"/>
        <v>1550.050908311058</v>
      </c>
      <c r="N192" s="31">
        <f t="shared" si="30"/>
        <v>56667.46890852568</v>
      </c>
      <c r="O192" s="7">
        <f t="shared" si="31"/>
        <v>779.9555420113181</v>
      </c>
      <c r="P192" s="7">
        <f t="shared" si="32"/>
        <v>779.9555420113181</v>
      </c>
      <c r="Q192" s="7">
        <f t="shared" si="33"/>
        <v>9.864154236953296E-05</v>
      </c>
    </row>
    <row r="193" spans="1:17" s="4" customFormat="1" ht="12.75">
      <c r="A193" s="25" t="s">
        <v>490</v>
      </c>
      <c r="B193" s="26" t="s">
        <v>229</v>
      </c>
      <c r="C193" s="58">
        <v>238</v>
      </c>
      <c r="D193" s="63">
        <v>387577</v>
      </c>
      <c r="E193" s="27">
        <v>42850</v>
      </c>
      <c r="F193" s="28">
        <f t="shared" si="24"/>
        <v>2152.703057176196</v>
      </c>
      <c r="G193" s="29">
        <f t="shared" si="25"/>
        <v>0.00010243796822653131</v>
      </c>
      <c r="H193" s="7">
        <f t="shared" si="26"/>
        <v>9.044970828471412</v>
      </c>
      <c r="I193" s="7">
        <f t="shared" si="34"/>
        <v>-227.29694282380402</v>
      </c>
      <c r="J193" s="7">
        <f t="shared" si="35"/>
        <v>0</v>
      </c>
      <c r="K193" s="7">
        <f t="shared" si="27"/>
        <v>0</v>
      </c>
      <c r="L193" s="30">
        <f t="shared" si="28"/>
        <v>4799.823932978899</v>
      </c>
      <c r="M193" s="10">
        <f t="shared" si="29"/>
        <v>0</v>
      </c>
      <c r="N193" s="31">
        <f t="shared" si="30"/>
        <v>4799.823932978899</v>
      </c>
      <c r="O193" s="7">
        <f t="shared" si="31"/>
        <v>-227.29694282380402</v>
      </c>
      <c r="P193" s="7">
        <f t="shared" si="32"/>
        <v>0</v>
      </c>
      <c r="Q193" s="7">
        <f t="shared" si="33"/>
        <v>0</v>
      </c>
    </row>
    <row r="194" spans="1:17" s="4" customFormat="1" ht="12.75">
      <c r="A194" s="25" t="s">
        <v>494</v>
      </c>
      <c r="B194" s="26" t="s">
        <v>352</v>
      </c>
      <c r="C194" s="58">
        <v>939</v>
      </c>
      <c r="D194" s="63">
        <v>861178</v>
      </c>
      <c r="E194" s="27">
        <v>53650</v>
      </c>
      <c r="F194" s="28">
        <f t="shared" si="24"/>
        <v>15072.62147250699</v>
      </c>
      <c r="G194" s="29">
        <f t="shared" si="25"/>
        <v>0.0007172418482633433</v>
      </c>
      <c r="H194" s="7">
        <f t="shared" si="26"/>
        <v>16.051780055917988</v>
      </c>
      <c r="I194" s="7">
        <f t="shared" si="34"/>
        <v>5682.62147250699</v>
      </c>
      <c r="J194" s="7">
        <f t="shared" si="35"/>
        <v>5682.62147250699</v>
      </c>
      <c r="K194" s="7">
        <f t="shared" si="27"/>
        <v>0.0007186852539117953</v>
      </c>
      <c r="L194" s="30">
        <f t="shared" si="28"/>
        <v>33607.0174821837</v>
      </c>
      <c r="M194" s="10">
        <f t="shared" si="29"/>
        <v>11293.403406472062</v>
      </c>
      <c r="N194" s="31">
        <f t="shared" si="30"/>
        <v>44900.42088865576</v>
      </c>
      <c r="O194" s="7">
        <f t="shared" si="31"/>
        <v>5682.62147250699</v>
      </c>
      <c r="P194" s="7">
        <f t="shared" si="32"/>
        <v>5682.62147250699</v>
      </c>
      <c r="Q194" s="7">
        <f t="shared" si="33"/>
        <v>0.0007186852539117953</v>
      </c>
    </row>
    <row r="195" spans="1:17" s="4" customFormat="1" ht="12.75">
      <c r="A195" s="25" t="s">
        <v>484</v>
      </c>
      <c r="B195" s="26" t="s">
        <v>86</v>
      </c>
      <c r="C195" s="58">
        <v>4740</v>
      </c>
      <c r="D195" s="63">
        <v>10280516</v>
      </c>
      <c r="E195" s="27">
        <v>1846200</v>
      </c>
      <c r="F195" s="28">
        <f t="shared" si="24"/>
        <v>26394.564965875852</v>
      </c>
      <c r="G195" s="29">
        <f t="shared" si="25"/>
        <v>0.0012560049089511763</v>
      </c>
      <c r="H195" s="7">
        <f t="shared" si="26"/>
        <v>5.568473621492796</v>
      </c>
      <c r="I195" s="7">
        <f t="shared" si="34"/>
        <v>-21005.435034124148</v>
      </c>
      <c r="J195" s="7">
        <f t="shared" si="35"/>
        <v>0</v>
      </c>
      <c r="K195" s="7">
        <f t="shared" si="27"/>
        <v>0</v>
      </c>
      <c r="L195" s="30">
        <f t="shared" si="28"/>
        <v>58851.24945656077</v>
      </c>
      <c r="M195" s="10">
        <f t="shared" si="29"/>
        <v>0</v>
      </c>
      <c r="N195" s="31">
        <f t="shared" si="30"/>
        <v>58851.24945656077</v>
      </c>
      <c r="O195" s="7">
        <f t="shared" si="31"/>
        <v>-21005.435034124148</v>
      </c>
      <c r="P195" s="7">
        <f t="shared" si="32"/>
        <v>0</v>
      </c>
      <c r="Q195" s="7">
        <f t="shared" si="33"/>
        <v>0</v>
      </c>
    </row>
    <row r="196" spans="1:17" s="4" customFormat="1" ht="12.75">
      <c r="A196" s="25" t="s">
        <v>496</v>
      </c>
      <c r="B196" s="26" t="s">
        <v>414</v>
      </c>
      <c r="C196" s="58">
        <v>1004</v>
      </c>
      <c r="D196" s="63">
        <v>1584017</v>
      </c>
      <c r="E196" s="27">
        <v>113350</v>
      </c>
      <c r="F196" s="28">
        <f t="shared" si="24"/>
        <v>14030.463767093075</v>
      </c>
      <c r="G196" s="29">
        <f t="shared" si="25"/>
        <v>0.0006676500025332299</v>
      </c>
      <c r="H196" s="7">
        <f t="shared" si="26"/>
        <v>13.974565505072784</v>
      </c>
      <c r="I196" s="7">
        <f t="shared" si="34"/>
        <v>3990.4637670930747</v>
      </c>
      <c r="J196" s="7">
        <f t="shared" si="35"/>
        <v>3990.4637670930747</v>
      </c>
      <c r="K196" s="7">
        <f t="shared" si="27"/>
        <v>0.0005046768431707427</v>
      </c>
      <c r="L196" s="30">
        <f t="shared" si="28"/>
        <v>31283.346560776787</v>
      </c>
      <c r="M196" s="10">
        <f t="shared" si="29"/>
        <v>7930.480205082289</v>
      </c>
      <c r="N196" s="31">
        <f t="shared" si="30"/>
        <v>39213.82676585908</v>
      </c>
      <c r="O196" s="7">
        <f t="shared" si="31"/>
        <v>3990.4637670930747</v>
      </c>
      <c r="P196" s="7">
        <f t="shared" si="32"/>
        <v>3990.4637670930747</v>
      </c>
      <c r="Q196" s="7">
        <f t="shared" si="33"/>
        <v>0.0005046768431707427</v>
      </c>
    </row>
    <row r="197" spans="1:17" s="4" customFormat="1" ht="12.75">
      <c r="A197" s="25" t="s">
        <v>484</v>
      </c>
      <c r="B197" s="26" t="s">
        <v>87</v>
      </c>
      <c r="C197" s="58">
        <v>2730</v>
      </c>
      <c r="D197" s="63">
        <v>5823319</v>
      </c>
      <c r="E197" s="27">
        <v>484800</v>
      </c>
      <c r="F197" s="28">
        <f t="shared" si="24"/>
        <v>32792.204764851485</v>
      </c>
      <c r="G197" s="29">
        <f t="shared" si="25"/>
        <v>0.0015604413337834645</v>
      </c>
      <c r="H197" s="7">
        <f t="shared" si="26"/>
        <v>12.011796617161716</v>
      </c>
      <c r="I197" s="7">
        <f t="shared" si="34"/>
        <v>5492.2047648514845</v>
      </c>
      <c r="J197" s="7">
        <f t="shared" si="35"/>
        <v>5492.2047648514845</v>
      </c>
      <c r="K197" s="7">
        <f t="shared" si="27"/>
        <v>0.000694603114963682</v>
      </c>
      <c r="L197" s="30">
        <f t="shared" si="28"/>
        <v>73115.89432680224</v>
      </c>
      <c r="M197" s="10">
        <f t="shared" si="29"/>
        <v>10914.977233747033</v>
      </c>
      <c r="N197" s="31">
        <f t="shared" si="30"/>
        <v>84030.87156054928</v>
      </c>
      <c r="O197" s="7">
        <f t="shared" si="31"/>
        <v>5492.2047648514845</v>
      </c>
      <c r="P197" s="7">
        <f t="shared" si="32"/>
        <v>5492.2047648514845</v>
      </c>
      <c r="Q197" s="7">
        <f t="shared" si="33"/>
        <v>0.000694603114963682</v>
      </c>
    </row>
    <row r="198" spans="1:17" s="4" customFormat="1" ht="12.75">
      <c r="A198" s="25" t="s">
        <v>490</v>
      </c>
      <c r="B198" s="26" t="s">
        <v>230</v>
      </c>
      <c r="C198" s="58">
        <v>1185</v>
      </c>
      <c r="D198" s="63">
        <v>1749971</v>
      </c>
      <c r="E198" s="27">
        <v>109100</v>
      </c>
      <c r="F198" s="28">
        <f t="shared" si="24"/>
        <v>19007.47603116407</v>
      </c>
      <c r="G198" s="29">
        <f t="shared" si="25"/>
        <v>0.0009044848146873672</v>
      </c>
      <c r="H198" s="7">
        <f t="shared" si="26"/>
        <v>16.04006416131989</v>
      </c>
      <c r="I198" s="7">
        <f t="shared" si="34"/>
        <v>7157.476031164069</v>
      </c>
      <c r="J198" s="7">
        <f t="shared" si="35"/>
        <v>7157.476031164069</v>
      </c>
      <c r="K198" s="7">
        <f t="shared" si="27"/>
        <v>0.0009052111782760329</v>
      </c>
      <c r="L198" s="30">
        <f t="shared" si="28"/>
        <v>42380.45654080048</v>
      </c>
      <c r="M198" s="10">
        <f t="shared" si="29"/>
        <v>14224.467454530246</v>
      </c>
      <c r="N198" s="31">
        <f t="shared" si="30"/>
        <v>56604.923995330726</v>
      </c>
      <c r="O198" s="7">
        <f t="shared" si="31"/>
        <v>7157.476031164069</v>
      </c>
      <c r="P198" s="7">
        <f t="shared" si="32"/>
        <v>7157.476031164069</v>
      </c>
      <c r="Q198" s="7">
        <f t="shared" si="33"/>
        <v>0.0009052111782760329</v>
      </c>
    </row>
    <row r="199" spans="1:17" s="4" customFormat="1" ht="12.75">
      <c r="A199" s="25" t="s">
        <v>494</v>
      </c>
      <c r="B199" s="26" t="s">
        <v>353</v>
      </c>
      <c r="C199" s="58">
        <v>1782</v>
      </c>
      <c r="D199" s="63">
        <v>2217430</v>
      </c>
      <c r="E199" s="27">
        <v>126150</v>
      </c>
      <c r="F199" s="28">
        <f aca="true" t="shared" si="36" ref="F199:F262">(C199*D199)/E199</f>
        <v>31323.505826397148</v>
      </c>
      <c r="G199" s="29">
        <f aca="true" t="shared" si="37" ref="G199:G262">F199/$F$500</f>
        <v>0.0014905522077889677</v>
      </c>
      <c r="H199" s="7">
        <f aca="true" t="shared" si="38" ref="H199:H262">D199/E199</f>
        <v>17.57772493063813</v>
      </c>
      <c r="I199" s="7">
        <f t="shared" si="34"/>
        <v>13503.505826397148</v>
      </c>
      <c r="J199" s="7">
        <f t="shared" si="35"/>
        <v>13503.505826397148</v>
      </c>
      <c r="K199" s="7">
        <f aca="true" t="shared" si="39" ref="K199:K262">J199/$J$500</f>
        <v>0.001707798163311801</v>
      </c>
      <c r="L199" s="30">
        <f aca="true" t="shared" si="40" ref="L199:L262">$B$509*G199</f>
        <v>69841.17592491499</v>
      </c>
      <c r="M199" s="10">
        <f aca="true" t="shared" si="41" ref="M199:M262">$G$509*K199</f>
        <v>26836.300717364255</v>
      </c>
      <c r="N199" s="31">
        <f aca="true" t="shared" si="42" ref="N199:N262">L199+M199</f>
        <v>96677.47664227925</v>
      </c>
      <c r="O199" s="7">
        <f aca="true" t="shared" si="43" ref="O199:O262">(H199-10)*C199</f>
        <v>13503.505826397148</v>
      </c>
      <c r="P199" s="7">
        <f aca="true" t="shared" si="44" ref="P199:P262">IF(O199&gt;0,O199,0)</f>
        <v>13503.505826397148</v>
      </c>
      <c r="Q199" s="7">
        <f aca="true" t="shared" si="45" ref="Q199:Q262">P199/$P$500</f>
        <v>0.001707798163311801</v>
      </c>
    </row>
    <row r="200" spans="1:17" s="4" customFormat="1" ht="12.75">
      <c r="A200" s="9" t="s">
        <v>483</v>
      </c>
      <c r="B200" s="26" t="s">
        <v>38</v>
      </c>
      <c r="C200" s="8">
        <v>121</v>
      </c>
      <c r="D200" s="63">
        <v>174911</v>
      </c>
      <c r="E200" s="27">
        <v>10000</v>
      </c>
      <c r="F200" s="28">
        <f t="shared" si="36"/>
        <v>2116.4231</v>
      </c>
      <c r="G200" s="29">
        <f t="shared" si="37"/>
        <v>0.0001007115596129113</v>
      </c>
      <c r="H200" s="7">
        <f t="shared" si="38"/>
        <v>17.4911</v>
      </c>
      <c r="I200" s="7">
        <f aca="true" t="shared" si="46" ref="I200:I263">(H200-10)*C200</f>
        <v>906.4231</v>
      </c>
      <c r="J200" s="7">
        <f aca="true" t="shared" si="47" ref="J200:J263">IF(I200&gt;0,I200,0)</f>
        <v>906.4231</v>
      </c>
      <c r="K200" s="7">
        <f t="shared" si="39"/>
        <v>0.00011463598603685022</v>
      </c>
      <c r="L200" s="30">
        <f t="shared" si="40"/>
        <v>4718.93149118984</v>
      </c>
      <c r="M200" s="10">
        <f t="shared" si="41"/>
        <v>1801.3872250281884</v>
      </c>
      <c r="N200" s="31">
        <f t="shared" si="42"/>
        <v>6520.318716218028</v>
      </c>
      <c r="O200" s="7">
        <f t="shared" si="43"/>
        <v>906.4231</v>
      </c>
      <c r="P200" s="7">
        <f t="shared" si="44"/>
        <v>906.4231</v>
      </c>
      <c r="Q200" s="7">
        <f t="shared" si="45"/>
        <v>0.00011463598603685022</v>
      </c>
    </row>
    <row r="201" spans="1:17" s="4" customFormat="1" ht="12.75">
      <c r="A201" s="25" t="s">
        <v>490</v>
      </c>
      <c r="B201" s="26" t="s">
        <v>231</v>
      </c>
      <c r="C201" s="58">
        <v>1416</v>
      </c>
      <c r="D201" s="63">
        <v>1133302</v>
      </c>
      <c r="E201" s="27">
        <v>83850</v>
      </c>
      <c r="F201" s="28">
        <f t="shared" si="36"/>
        <v>19138.409445438283</v>
      </c>
      <c r="G201" s="29">
        <f t="shared" si="37"/>
        <v>0.0009107153781115707</v>
      </c>
      <c r="H201" s="7">
        <f t="shared" si="38"/>
        <v>13.51582587954681</v>
      </c>
      <c r="I201" s="7">
        <f t="shared" si="46"/>
        <v>4978.409445438283</v>
      </c>
      <c r="J201" s="7">
        <f t="shared" si="47"/>
        <v>4978.409445438283</v>
      </c>
      <c r="K201" s="7">
        <f t="shared" si="39"/>
        <v>0.0006296230487428953</v>
      </c>
      <c r="L201" s="30">
        <f t="shared" si="40"/>
        <v>42672.39524240867</v>
      </c>
      <c r="M201" s="10">
        <f t="shared" si="41"/>
        <v>9893.881980691127</v>
      </c>
      <c r="N201" s="31">
        <f t="shared" si="42"/>
        <v>52566.277223099794</v>
      </c>
      <c r="O201" s="7">
        <f t="shared" si="43"/>
        <v>4978.409445438283</v>
      </c>
      <c r="P201" s="7">
        <f t="shared" si="44"/>
        <v>4978.409445438283</v>
      </c>
      <c r="Q201" s="7">
        <f t="shared" si="45"/>
        <v>0.0006296230487428953</v>
      </c>
    </row>
    <row r="202" spans="1:17" s="4" customFormat="1" ht="12.75">
      <c r="A202" s="25" t="s">
        <v>491</v>
      </c>
      <c r="B202" s="26" t="s">
        <v>278</v>
      </c>
      <c r="C202" s="58">
        <v>5416</v>
      </c>
      <c r="D202" s="63">
        <v>5176344.766</v>
      </c>
      <c r="E202" s="27">
        <v>467600</v>
      </c>
      <c r="F202" s="28">
        <f t="shared" si="36"/>
        <v>59955.26786282292</v>
      </c>
      <c r="G202" s="29">
        <f t="shared" si="37"/>
        <v>0.0028530157951284674</v>
      </c>
      <c r="H202" s="7">
        <f t="shared" si="38"/>
        <v>11.070027301112061</v>
      </c>
      <c r="I202" s="7">
        <f t="shared" si="46"/>
        <v>5795.267862822923</v>
      </c>
      <c r="J202" s="7">
        <f t="shared" si="47"/>
        <v>5795.267862822923</v>
      </c>
      <c r="K202" s="7">
        <f t="shared" si="39"/>
        <v>0.00073293172449199</v>
      </c>
      <c r="L202" s="30">
        <f t="shared" si="40"/>
        <v>133680.64333667367</v>
      </c>
      <c r="M202" s="10">
        <f t="shared" si="41"/>
        <v>11517.272114651123</v>
      </c>
      <c r="N202" s="31">
        <f t="shared" si="42"/>
        <v>145197.9154513248</v>
      </c>
      <c r="O202" s="7">
        <f t="shared" si="43"/>
        <v>5795.267862822923</v>
      </c>
      <c r="P202" s="7">
        <f t="shared" si="44"/>
        <v>5795.267862822923</v>
      </c>
      <c r="Q202" s="7">
        <f t="shared" si="45"/>
        <v>0.00073293172449199</v>
      </c>
    </row>
    <row r="203" spans="1:17" s="4" customFormat="1" ht="12.75">
      <c r="A203" s="9" t="s">
        <v>483</v>
      </c>
      <c r="B203" s="26" t="s">
        <v>39</v>
      </c>
      <c r="C203" s="8">
        <v>83</v>
      </c>
      <c r="D203" s="63">
        <v>95306</v>
      </c>
      <c r="E203" s="27">
        <v>9550</v>
      </c>
      <c r="F203" s="28">
        <f t="shared" si="36"/>
        <v>828.3139267015707</v>
      </c>
      <c r="G203" s="29">
        <f t="shared" si="37"/>
        <v>3.94159312508023E-05</v>
      </c>
      <c r="H203" s="7">
        <f t="shared" si="38"/>
        <v>9.979685863874346</v>
      </c>
      <c r="I203" s="7">
        <f t="shared" si="46"/>
        <v>-1.6860732984292657</v>
      </c>
      <c r="J203" s="7">
        <f t="shared" si="47"/>
        <v>0</v>
      </c>
      <c r="K203" s="7">
        <f t="shared" si="39"/>
        <v>0</v>
      </c>
      <c r="L203" s="30">
        <f t="shared" si="40"/>
        <v>1846.8692168891728</v>
      </c>
      <c r="M203" s="10">
        <f t="shared" si="41"/>
        <v>0</v>
      </c>
      <c r="N203" s="31">
        <f t="shared" si="42"/>
        <v>1846.8692168891728</v>
      </c>
      <c r="O203" s="7">
        <f t="shared" si="43"/>
        <v>-1.6860732984292657</v>
      </c>
      <c r="P203" s="7">
        <f t="shared" si="44"/>
        <v>0</v>
      </c>
      <c r="Q203" s="7">
        <f t="shared" si="45"/>
        <v>0</v>
      </c>
    </row>
    <row r="204" spans="1:17" s="4" customFormat="1" ht="12.75">
      <c r="A204" s="25" t="s">
        <v>494</v>
      </c>
      <c r="B204" s="26" t="s">
        <v>354</v>
      </c>
      <c r="C204" s="58">
        <v>73</v>
      </c>
      <c r="D204" s="63">
        <v>113570</v>
      </c>
      <c r="E204" s="27">
        <v>8600</v>
      </c>
      <c r="F204" s="28">
        <f t="shared" si="36"/>
        <v>964.0244186046511</v>
      </c>
      <c r="G204" s="29">
        <f t="shared" si="37"/>
        <v>4.587381544956889E-05</v>
      </c>
      <c r="H204" s="7">
        <f t="shared" si="38"/>
        <v>13.205813953488372</v>
      </c>
      <c r="I204" s="7">
        <f t="shared" si="46"/>
        <v>234.02441860465115</v>
      </c>
      <c r="J204" s="7">
        <f t="shared" si="47"/>
        <v>234.02441860465115</v>
      </c>
      <c r="K204" s="7">
        <f t="shared" si="39"/>
        <v>2.9597237739687767E-05</v>
      </c>
      <c r="L204" s="30">
        <f t="shared" si="40"/>
        <v>2149.4592396149264</v>
      </c>
      <c r="M204" s="10">
        <f t="shared" si="41"/>
        <v>465.09030718553805</v>
      </c>
      <c r="N204" s="31">
        <f t="shared" si="42"/>
        <v>2614.5495468004647</v>
      </c>
      <c r="O204" s="7">
        <f t="shared" si="43"/>
        <v>234.02441860465115</v>
      </c>
      <c r="P204" s="7">
        <f t="shared" si="44"/>
        <v>234.02441860465115</v>
      </c>
      <c r="Q204" s="7">
        <f t="shared" si="45"/>
        <v>2.9597237739687767E-05</v>
      </c>
    </row>
    <row r="205" spans="1:17" s="4" customFormat="1" ht="12.75">
      <c r="A205" s="25" t="s">
        <v>490</v>
      </c>
      <c r="B205" s="26" t="s">
        <v>232</v>
      </c>
      <c r="C205" s="58">
        <v>1620</v>
      </c>
      <c r="D205" s="63">
        <v>2053181</v>
      </c>
      <c r="E205" s="27">
        <v>144300</v>
      </c>
      <c r="F205" s="28">
        <f t="shared" si="36"/>
        <v>23050.264864864865</v>
      </c>
      <c r="G205" s="29">
        <f t="shared" si="37"/>
        <v>0.0010968639134732714</v>
      </c>
      <c r="H205" s="7">
        <f t="shared" si="38"/>
        <v>14.228558558558559</v>
      </c>
      <c r="I205" s="7">
        <f t="shared" si="46"/>
        <v>6850.264864864866</v>
      </c>
      <c r="J205" s="7">
        <f t="shared" si="47"/>
        <v>6850.264864864866</v>
      </c>
      <c r="K205" s="7">
        <f t="shared" si="39"/>
        <v>0.000866357959541603</v>
      </c>
      <c r="L205" s="30">
        <f t="shared" si="40"/>
        <v>51394.55374073244</v>
      </c>
      <c r="M205" s="10">
        <f t="shared" si="41"/>
        <v>13613.928876732089</v>
      </c>
      <c r="N205" s="31">
        <f t="shared" si="42"/>
        <v>65008.48261746453</v>
      </c>
      <c r="O205" s="7">
        <f t="shared" si="43"/>
        <v>6850.264864864866</v>
      </c>
      <c r="P205" s="7">
        <f t="shared" si="44"/>
        <v>6850.264864864866</v>
      </c>
      <c r="Q205" s="7">
        <f t="shared" si="45"/>
        <v>0.000866357959541603</v>
      </c>
    </row>
    <row r="206" spans="1:17" s="4" customFormat="1" ht="12.75">
      <c r="A206" s="9" t="s">
        <v>483</v>
      </c>
      <c r="B206" s="26" t="s">
        <v>40</v>
      </c>
      <c r="C206" s="8">
        <v>1309</v>
      </c>
      <c r="D206" s="63">
        <v>804824</v>
      </c>
      <c r="E206" s="27">
        <v>59250</v>
      </c>
      <c r="F206" s="28">
        <f t="shared" si="36"/>
        <v>17780.83740084388</v>
      </c>
      <c r="G206" s="29">
        <f t="shared" si="37"/>
        <v>0.0008461143076082336</v>
      </c>
      <c r="H206" s="7">
        <f t="shared" si="38"/>
        <v>13.583527426160337</v>
      </c>
      <c r="I206" s="7">
        <f t="shared" si="46"/>
        <v>4690.837400843881</v>
      </c>
      <c r="J206" s="7">
        <f t="shared" si="47"/>
        <v>4690.837400843881</v>
      </c>
      <c r="K206" s="7">
        <f t="shared" si="39"/>
        <v>0.0005932536039563355</v>
      </c>
      <c r="L206" s="30">
        <f t="shared" si="40"/>
        <v>39645.45347788365</v>
      </c>
      <c r="M206" s="10">
        <f t="shared" si="41"/>
        <v>9322.373369086245</v>
      </c>
      <c r="N206" s="31">
        <f t="shared" si="42"/>
        <v>48967.826846969896</v>
      </c>
      <c r="O206" s="7">
        <f t="shared" si="43"/>
        <v>4690.837400843881</v>
      </c>
      <c r="P206" s="7">
        <f t="shared" si="44"/>
        <v>4690.837400843881</v>
      </c>
      <c r="Q206" s="7">
        <f t="shared" si="45"/>
        <v>0.0005932536039563355</v>
      </c>
    </row>
    <row r="207" spans="1:17" s="4" customFormat="1" ht="12.75">
      <c r="A207" s="25" t="s">
        <v>491</v>
      </c>
      <c r="B207" s="26" t="s">
        <v>279</v>
      </c>
      <c r="C207" s="58">
        <v>3076</v>
      </c>
      <c r="D207" s="63">
        <v>4372417</v>
      </c>
      <c r="E207" s="27">
        <v>274100</v>
      </c>
      <c r="F207" s="28">
        <f t="shared" si="36"/>
        <v>49068.05797883984</v>
      </c>
      <c r="G207" s="29">
        <f t="shared" si="37"/>
        <v>0.002334939854996724</v>
      </c>
      <c r="H207" s="7">
        <f t="shared" si="38"/>
        <v>15.951904414447283</v>
      </c>
      <c r="I207" s="7">
        <f t="shared" si="46"/>
        <v>18308.057978839843</v>
      </c>
      <c r="J207" s="7">
        <f t="shared" si="47"/>
        <v>18308.057978839843</v>
      </c>
      <c r="K207" s="7">
        <f t="shared" si="39"/>
        <v>0.0023154333542736594</v>
      </c>
      <c r="L207" s="30">
        <f t="shared" si="40"/>
        <v>109405.72516330796</v>
      </c>
      <c r="M207" s="10">
        <f t="shared" si="41"/>
        <v>36384.66601100247</v>
      </c>
      <c r="N207" s="31">
        <f t="shared" si="42"/>
        <v>145790.3911743104</v>
      </c>
      <c r="O207" s="7">
        <f t="shared" si="43"/>
        <v>18308.057978839843</v>
      </c>
      <c r="P207" s="7">
        <f t="shared" si="44"/>
        <v>18308.057978839843</v>
      </c>
      <c r="Q207" s="7">
        <f t="shared" si="45"/>
        <v>0.0023154333542736594</v>
      </c>
    </row>
    <row r="208" spans="1:17" s="4" customFormat="1" ht="12.75">
      <c r="A208" s="25" t="s">
        <v>497</v>
      </c>
      <c r="B208" s="26" t="s">
        <v>446</v>
      </c>
      <c r="C208" s="58">
        <v>4281</v>
      </c>
      <c r="D208" s="63">
        <v>4406630</v>
      </c>
      <c r="E208" s="27">
        <v>408150</v>
      </c>
      <c r="F208" s="28">
        <f t="shared" si="36"/>
        <v>46220.22058066887</v>
      </c>
      <c r="G208" s="29">
        <f t="shared" si="37"/>
        <v>0.0021994234046736416</v>
      </c>
      <c r="H208" s="7">
        <f t="shared" si="38"/>
        <v>10.796594389317653</v>
      </c>
      <c r="I208" s="7">
        <f t="shared" si="46"/>
        <v>3410.2205806688708</v>
      </c>
      <c r="J208" s="7">
        <f t="shared" si="47"/>
        <v>3410.2205806688708</v>
      </c>
      <c r="K208" s="7">
        <f t="shared" si="39"/>
        <v>0.000431293067076662</v>
      </c>
      <c r="L208" s="30">
        <f t="shared" si="40"/>
        <v>103055.97894289621</v>
      </c>
      <c r="M208" s="10">
        <f t="shared" si="41"/>
        <v>6777.329250043511</v>
      </c>
      <c r="N208" s="31">
        <f t="shared" si="42"/>
        <v>109833.30819293972</v>
      </c>
      <c r="O208" s="7">
        <f t="shared" si="43"/>
        <v>3410.2205806688708</v>
      </c>
      <c r="P208" s="7">
        <f t="shared" si="44"/>
        <v>3410.2205806688708</v>
      </c>
      <c r="Q208" s="7">
        <f t="shared" si="45"/>
        <v>0.000431293067076662</v>
      </c>
    </row>
    <row r="209" spans="1:17" s="4" customFormat="1" ht="12.75">
      <c r="A209" s="25" t="s">
        <v>488</v>
      </c>
      <c r="B209" s="26" t="s">
        <v>189</v>
      </c>
      <c r="C209" s="58">
        <v>1536</v>
      </c>
      <c r="D209" s="63">
        <v>2518783</v>
      </c>
      <c r="E209" s="27">
        <v>183550</v>
      </c>
      <c r="F209" s="28">
        <f t="shared" si="36"/>
        <v>21077.911675292835</v>
      </c>
      <c r="G209" s="29">
        <f t="shared" si="37"/>
        <v>0.0010030080271765762</v>
      </c>
      <c r="H209" s="7">
        <f t="shared" si="38"/>
        <v>13.72259874693544</v>
      </c>
      <c r="I209" s="7">
        <f t="shared" si="46"/>
        <v>5717.911675292835</v>
      </c>
      <c r="J209" s="7">
        <f t="shared" si="47"/>
        <v>5717.911675292835</v>
      </c>
      <c r="K209" s="7">
        <f t="shared" si="39"/>
        <v>0.0007231484314210574</v>
      </c>
      <c r="L209" s="30">
        <f t="shared" si="40"/>
        <v>46996.851042240734</v>
      </c>
      <c r="M209" s="10">
        <f t="shared" si="41"/>
        <v>11363.537674306886</v>
      </c>
      <c r="N209" s="31">
        <f t="shared" si="42"/>
        <v>58360.38871654762</v>
      </c>
      <c r="O209" s="7">
        <f t="shared" si="43"/>
        <v>5717.911675292835</v>
      </c>
      <c r="P209" s="7">
        <f t="shared" si="44"/>
        <v>5717.911675292835</v>
      </c>
      <c r="Q209" s="7">
        <f t="shared" si="45"/>
        <v>0.0007231484314210574</v>
      </c>
    </row>
    <row r="210" spans="1:17" s="4" customFormat="1" ht="12.75">
      <c r="A210" s="9" t="s">
        <v>483</v>
      </c>
      <c r="B210" s="26" t="s">
        <v>41</v>
      </c>
      <c r="C210" s="8">
        <v>6123</v>
      </c>
      <c r="D210" s="63">
        <v>5851214.91325</v>
      </c>
      <c r="E210" s="27">
        <v>291900</v>
      </c>
      <c r="F210" s="28">
        <f t="shared" si="36"/>
        <v>122737.20080106115</v>
      </c>
      <c r="G210" s="29">
        <f t="shared" si="37"/>
        <v>0.005840540539931706</v>
      </c>
      <c r="H210" s="7">
        <f t="shared" si="38"/>
        <v>20.045272056354918</v>
      </c>
      <c r="I210" s="7">
        <f t="shared" si="46"/>
        <v>61507.20080106116</v>
      </c>
      <c r="J210" s="7">
        <f t="shared" si="47"/>
        <v>61507.20080106116</v>
      </c>
      <c r="K210" s="7">
        <f t="shared" si="39"/>
        <v>0.0077788602388842365</v>
      </c>
      <c r="L210" s="30">
        <f t="shared" si="40"/>
        <v>273663.8255368779</v>
      </c>
      <c r="M210" s="10">
        <f t="shared" si="41"/>
        <v>122236.82932426936</v>
      </c>
      <c r="N210" s="31">
        <f t="shared" si="42"/>
        <v>395900.6548611473</v>
      </c>
      <c r="O210" s="7">
        <f t="shared" si="43"/>
        <v>61507.20080106116</v>
      </c>
      <c r="P210" s="7">
        <f t="shared" si="44"/>
        <v>61507.20080106116</v>
      </c>
      <c r="Q210" s="7">
        <f t="shared" si="45"/>
        <v>0.0077788602388842365</v>
      </c>
    </row>
    <row r="211" spans="1:17" s="4" customFormat="1" ht="12.75">
      <c r="A211" s="25" t="s">
        <v>491</v>
      </c>
      <c r="B211" s="26" t="s">
        <v>280</v>
      </c>
      <c r="C211" s="58">
        <v>1241</v>
      </c>
      <c r="D211" s="63">
        <v>959812</v>
      </c>
      <c r="E211" s="27">
        <v>64450</v>
      </c>
      <c r="F211" s="28">
        <f t="shared" si="36"/>
        <v>18481.407168347556</v>
      </c>
      <c r="G211" s="29">
        <f t="shared" si="37"/>
        <v>0.0008794514384980589</v>
      </c>
      <c r="H211" s="7">
        <f t="shared" si="38"/>
        <v>14.892350659425912</v>
      </c>
      <c r="I211" s="7">
        <f t="shared" si="46"/>
        <v>6071.407168347557</v>
      </c>
      <c r="J211" s="7">
        <f t="shared" si="47"/>
        <v>6071.407168347557</v>
      </c>
      <c r="K211" s="7">
        <f t="shared" si="39"/>
        <v>0.0007678552624869367</v>
      </c>
      <c r="L211" s="30">
        <f t="shared" si="40"/>
        <v>41207.49498917156</v>
      </c>
      <c r="M211" s="10">
        <f t="shared" si="41"/>
        <v>12066.059780477635</v>
      </c>
      <c r="N211" s="31">
        <f t="shared" si="42"/>
        <v>53273.55476964919</v>
      </c>
      <c r="O211" s="7">
        <f t="shared" si="43"/>
        <v>6071.407168347557</v>
      </c>
      <c r="P211" s="7">
        <f t="shared" si="44"/>
        <v>6071.407168347557</v>
      </c>
      <c r="Q211" s="7">
        <f t="shared" si="45"/>
        <v>0.0007678552624869367</v>
      </c>
    </row>
    <row r="212" spans="1:17" s="4" customFormat="1" ht="12.75">
      <c r="A212" s="25" t="s">
        <v>491</v>
      </c>
      <c r="B212" s="26" t="s">
        <v>281</v>
      </c>
      <c r="C212" s="58">
        <v>1536</v>
      </c>
      <c r="D212" s="63">
        <v>1164890</v>
      </c>
      <c r="E212" s="27">
        <v>96650</v>
      </c>
      <c r="F212" s="28">
        <f t="shared" si="36"/>
        <v>18512.892291774442</v>
      </c>
      <c r="G212" s="29">
        <f t="shared" si="37"/>
        <v>0.000880949681398983</v>
      </c>
      <c r="H212" s="7">
        <f t="shared" si="38"/>
        <v>12.05266425245732</v>
      </c>
      <c r="I212" s="7">
        <f t="shared" si="46"/>
        <v>3152.892291774445</v>
      </c>
      <c r="J212" s="7">
        <f t="shared" si="47"/>
        <v>3152.892291774445</v>
      </c>
      <c r="K212" s="7">
        <f t="shared" si="39"/>
        <v>0.00039874857198095233</v>
      </c>
      <c r="L212" s="30">
        <f t="shared" si="40"/>
        <v>41277.69651950032</v>
      </c>
      <c r="M212" s="10">
        <f t="shared" si="41"/>
        <v>6265.925809141815</v>
      </c>
      <c r="N212" s="31">
        <f t="shared" si="42"/>
        <v>47543.62232864214</v>
      </c>
      <c r="O212" s="7">
        <f t="shared" si="43"/>
        <v>3152.892291774445</v>
      </c>
      <c r="P212" s="7">
        <f t="shared" si="44"/>
        <v>3152.892291774445</v>
      </c>
      <c r="Q212" s="7">
        <f t="shared" si="45"/>
        <v>0.00039874857198095233</v>
      </c>
    </row>
    <row r="213" spans="1:17" s="4" customFormat="1" ht="12.75">
      <c r="A213" s="25" t="s">
        <v>496</v>
      </c>
      <c r="B213" s="26" t="s">
        <v>529</v>
      </c>
      <c r="C213" s="58">
        <v>718</v>
      </c>
      <c r="D213" s="63">
        <v>43967.1875</v>
      </c>
      <c r="E213" s="27">
        <v>2968.75</v>
      </c>
      <c r="F213" s="28">
        <f t="shared" si="36"/>
        <v>10633.58</v>
      </c>
      <c r="G213" s="29">
        <f t="shared" si="37"/>
        <v>0.0005060067743867762</v>
      </c>
      <c r="H213" s="7">
        <f t="shared" si="38"/>
        <v>14.81</v>
      </c>
      <c r="I213" s="7">
        <f t="shared" si="46"/>
        <v>3453.5800000000004</v>
      </c>
      <c r="J213" s="7">
        <f t="shared" si="47"/>
        <v>3453.5800000000004</v>
      </c>
      <c r="K213" s="7">
        <f t="shared" si="39"/>
        <v>0.0004367767642474527</v>
      </c>
      <c r="L213" s="30">
        <f t="shared" si="40"/>
        <v>23709.406463238123</v>
      </c>
      <c r="M213" s="10">
        <f t="shared" si="41"/>
        <v>6863.499940163541</v>
      </c>
      <c r="N213" s="31">
        <f t="shared" si="42"/>
        <v>30572.906403401663</v>
      </c>
      <c r="O213" s="7">
        <f t="shared" si="43"/>
        <v>3453.5800000000004</v>
      </c>
      <c r="P213" s="7">
        <f t="shared" si="44"/>
        <v>3453.5800000000004</v>
      </c>
      <c r="Q213" s="7">
        <f t="shared" si="45"/>
        <v>0.0004367767642474527</v>
      </c>
    </row>
    <row r="214" spans="1:17" s="4" customFormat="1" ht="12.75">
      <c r="A214" s="25" t="s">
        <v>485</v>
      </c>
      <c r="B214" s="26" t="s">
        <v>108</v>
      </c>
      <c r="C214" s="59">
        <v>929</v>
      </c>
      <c r="D214" s="63">
        <v>956601</v>
      </c>
      <c r="E214" s="27">
        <v>79200</v>
      </c>
      <c r="F214" s="28">
        <f t="shared" si="36"/>
        <v>11220.736477272727</v>
      </c>
      <c r="G214" s="29">
        <f t="shared" si="37"/>
        <v>0.0005339470499219276</v>
      </c>
      <c r="H214" s="7">
        <f t="shared" si="38"/>
        <v>12.078295454545454</v>
      </c>
      <c r="I214" s="7">
        <f t="shared" si="46"/>
        <v>1930.7364772727271</v>
      </c>
      <c r="J214" s="7">
        <f t="shared" si="47"/>
        <v>1930.7364772727271</v>
      </c>
      <c r="K214" s="7">
        <f t="shared" si="39"/>
        <v>0.0002441816408358014</v>
      </c>
      <c r="L214" s="30">
        <f t="shared" si="40"/>
        <v>25018.57342085561</v>
      </c>
      <c r="M214" s="10">
        <f t="shared" si="41"/>
        <v>3837.064639079716</v>
      </c>
      <c r="N214" s="31">
        <f t="shared" si="42"/>
        <v>28855.638059935325</v>
      </c>
      <c r="O214" s="7">
        <f t="shared" si="43"/>
        <v>1930.7364772727271</v>
      </c>
      <c r="P214" s="7">
        <f t="shared" si="44"/>
        <v>1930.7364772727271</v>
      </c>
      <c r="Q214" s="7">
        <f t="shared" si="45"/>
        <v>0.0002441816408358014</v>
      </c>
    </row>
    <row r="215" spans="1:17" s="4" customFormat="1" ht="12.75">
      <c r="A215" s="9" t="s">
        <v>483</v>
      </c>
      <c r="B215" s="26" t="s">
        <v>42</v>
      </c>
      <c r="C215" s="8">
        <v>837</v>
      </c>
      <c r="D215" s="63">
        <v>1353404</v>
      </c>
      <c r="E215" s="27">
        <v>66400</v>
      </c>
      <c r="F215" s="28">
        <f t="shared" si="36"/>
        <v>17060.22813253012</v>
      </c>
      <c r="G215" s="29">
        <f t="shared" si="37"/>
        <v>0.0008118235822407975</v>
      </c>
      <c r="H215" s="7">
        <f t="shared" si="38"/>
        <v>20.382590361445782</v>
      </c>
      <c r="I215" s="7">
        <f t="shared" si="46"/>
        <v>8690.22813253012</v>
      </c>
      <c r="J215" s="7">
        <f t="shared" si="47"/>
        <v>8690.22813253012</v>
      </c>
      <c r="K215" s="7">
        <f t="shared" si="39"/>
        <v>0.0010990594468055434</v>
      </c>
      <c r="L215" s="30">
        <f t="shared" si="40"/>
        <v>38038.730432246375</v>
      </c>
      <c r="M215" s="10">
        <f t="shared" si="41"/>
        <v>17270.594648923143</v>
      </c>
      <c r="N215" s="31">
        <f t="shared" si="42"/>
        <v>55309.32508116952</v>
      </c>
      <c r="O215" s="7">
        <f t="shared" si="43"/>
        <v>8690.22813253012</v>
      </c>
      <c r="P215" s="7">
        <f t="shared" si="44"/>
        <v>8690.22813253012</v>
      </c>
      <c r="Q215" s="7">
        <f t="shared" si="45"/>
        <v>0.0010990594468055434</v>
      </c>
    </row>
    <row r="216" spans="1:17" s="4" customFormat="1" ht="12.75">
      <c r="A216" s="25" t="s">
        <v>488</v>
      </c>
      <c r="B216" s="26" t="s">
        <v>190</v>
      </c>
      <c r="C216" s="58">
        <v>73</v>
      </c>
      <c r="D216" s="63">
        <v>470353</v>
      </c>
      <c r="E216" s="27">
        <v>84850</v>
      </c>
      <c r="F216" s="28">
        <f t="shared" si="36"/>
        <v>404.66433706540954</v>
      </c>
      <c r="G216" s="29">
        <f t="shared" si="37"/>
        <v>1.9256251977963306E-05</v>
      </c>
      <c r="H216" s="7">
        <f t="shared" si="38"/>
        <v>5.543347083087802</v>
      </c>
      <c r="I216" s="7">
        <f t="shared" si="46"/>
        <v>-325.33566293459046</v>
      </c>
      <c r="J216" s="7">
        <f t="shared" si="47"/>
        <v>0</v>
      </c>
      <c r="K216" s="7">
        <f t="shared" si="39"/>
        <v>0</v>
      </c>
      <c r="L216" s="30">
        <f t="shared" si="40"/>
        <v>902.2691556992652</v>
      </c>
      <c r="M216" s="10">
        <f t="shared" si="41"/>
        <v>0</v>
      </c>
      <c r="N216" s="31">
        <f t="shared" si="42"/>
        <v>902.2691556992652</v>
      </c>
      <c r="O216" s="7">
        <f t="shared" si="43"/>
        <v>-325.33566293459046</v>
      </c>
      <c r="P216" s="7">
        <f t="shared" si="44"/>
        <v>0</v>
      </c>
      <c r="Q216" s="7">
        <f t="shared" si="45"/>
        <v>0</v>
      </c>
    </row>
    <row r="217" spans="1:17" s="4" customFormat="1" ht="12.75">
      <c r="A217" s="25" t="s">
        <v>495</v>
      </c>
      <c r="B217" s="26" t="s">
        <v>377</v>
      </c>
      <c r="C217" s="58">
        <v>566</v>
      </c>
      <c r="D217" s="63">
        <v>5221269</v>
      </c>
      <c r="E217" s="27">
        <v>525600</v>
      </c>
      <c r="F217" s="28">
        <f t="shared" si="36"/>
        <v>5622.599417808219</v>
      </c>
      <c r="G217" s="29">
        <f t="shared" si="37"/>
        <v>0.0002675555546743526</v>
      </c>
      <c r="H217" s="7">
        <f t="shared" si="38"/>
        <v>9.933921232876711</v>
      </c>
      <c r="I217" s="7">
        <f t="shared" si="46"/>
        <v>-37.40058219178131</v>
      </c>
      <c r="J217" s="7">
        <f t="shared" si="47"/>
        <v>0</v>
      </c>
      <c r="K217" s="7">
        <f t="shared" si="39"/>
        <v>0</v>
      </c>
      <c r="L217" s="30">
        <f t="shared" si="40"/>
        <v>12536.558240665992</v>
      </c>
      <c r="M217" s="10">
        <f t="shared" si="41"/>
        <v>0</v>
      </c>
      <c r="N217" s="31">
        <f t="shared" si="42"/>
        <v>12536.558240665992</v>
      </c>
      <c r="O217" s="7">
        <f t="shared" si="43"/>
        <v>-37.40058219178131</v>
      </c>
      <c r="P217" s="7">
        <f t="shared" si="44"/>
        <v>0</v>
      </c>
      <c r="Q217" s="7">
        <f t="shared" si="45"/>
        <v>0</v>
      </c>
    </row>
    <row r="218" spans="1:17" s="4" customFormat="1" ht="12.75">
      <c r="A218" s="25" t="s">
        <v>494</v>
      </c>
      <c r="B218" s="26" t="s">
        <v>355</v>
      </c>
      <c r="C218" s="58">
        <v>862</v>
      </c>
      <c r="D218" s="63">
        <v>1232128</v>
      </c>
      <c r="E218" s="27">
        <v>84350</v>
      </c>
      <c r="F218" s="28">
        <f t="shared" si="36"/>
        <v>12591.515542382927</v>
      </c>
      <c r="G218" s="29">
        <f t="shared" si="37"/>
        <v>0.0005991765862712411</v>
      </c>
      <c r="H218" s="7">
        <f t="shared" si="38"/>
        <v>14.60732661529342</v>
      </c>
      <c r="I218" s="7">
        <f t="shared" si="46"/>
        <v>3971.5155423829283</v>
      </c>
      <c r="J218" s="7">
        <f t="shared" si="47"/>
        <v>3971.5155423829283</v>
      </c>
      <c r="K218" s="7">
        <f t="shared" si="39"/>
        <v>0.0005022804474662472</v>
      </c>
      <c r="L218" s="30">
        <f t="shared" si="40"/>
        <v>28074.962522738067</v>
      </c>
      <c r="M218" s="10">
        <f t="shared" si="41"/>
        <v>7892.823298578228</v>
      </c>
      <c r="N218" s="31">
        <f t="shared" si="42"/>
        <v>35967.7858213163</v>
      </c>
      <c r="O218" s="7">
        <f t="shared" si="43"/>
        <v>3971.5155423829283</v>
      </c>
      <c r="P218" s="7">
        <f t="shared" si="44"/>
        <v>3971.5155423829283</v>
      </c>
      <c r="Q218" s="7">
        <f t="shared" si="45"/>
        <v>0.0005022804474662472</v>
      </c>
    </row>
    <row r="219" spans="1:17" s="4" customFormat="1" ht="12.75">
      <c r="A219" s="25" t="s">
        <v>495</v>
      </c>
      <c r="B219" s="26" t="s">
        <v>378</v>
      </c>
      <c r="C219" s="58">
        <v>548</v>
      </c>
      <c r="D219" s="63">
        <v>590273</v>
      </c>
      <c r="E219" s="27">
        <v>36800</v>
      </c>
      <c r="F219" s="28">
        <f t="shared" si="36"/>
        <v>8789.934891304349</v>
      </c>
      <c r="G219" s="29">
        <f t="shared" si="37"/>
        <v>0.0004182755573775428</v>
      </c>
      <c r="H219" s="7">
        <f t="shared" si="38"/>
        <v>16.040027173913042</v>
      </c>
      <c r="I219" s="7">
        <f t="shared" si="46"/>
        <v>3309.9348913043473</v>
      </c>
      <c r="J219" s="7">
        <f t="shared" si="47"/>
        <v>3309.9348913043473</v>
      </c>
      <c r="K219" s="7">
        <f t="shared" si="39"/>
        <v>0.00041860986329943326</v>
      </c>
      <c r="L219" s="30">
        <f t="shared" si="40"/>
        <v>19598.68070051042</v>
      </c>
      <c r="M219" s="10">
        <f t="shared" si="41"/>
        <v>6578.025680138466</v>
      </c>
      <c r="N219" s="31">
        <f t="shared" si="42"/>
        <v>26176.706380648888</v>
      </c>
      <c r="O219" s="7">
        <f t="shared" si="43"/>
        <v>3309.9348913043473</v>
      </c>
      <c r="P219" s="7">
        <f t="shared" si="44"/>
        <v>3309.9348913043473</v>
      </c>
      <c r="Q219" s="7">
        <f t="shared" si="45"/>
        <v>0.00041860986329943326</v>
      </c>
    </row>
    <row r="220" spans="1:17" s="4" customFormat="1" ht="12.75">
      <c r="A220" s="25" t="s">
        <v>485</v>
      </c>
      <c r="B220" s="26" t="s">
        <v>109</v>
      </c>
      <c r="C220" s="59">
        <v>4851</v>
      </c>
      <c r="D220" s="63">
        <v>12677797</v>
      </c>
      <c r="E220" s="27">
        <v>801950</v>
      </c>
      <c r="F220" s="28">
        <f t="shared" si="36"/>
        <v>76688.06440177068</v>
      </c>
      <c r="G220" s="29">
        <f t="shared" si="37"/>
        <v>0.0036492583026511614</v>
      </c>
      <c r="H220" s="7">
        <f t="shared" si="38"/>
        <v>15.808712513248956</v>
      </c>
      <c r="I220" s="7">
        <f t="shared" si="46"/>
        <v>28178.064401770687</v>
      </c>
      <c r="J220" s="7">
        <f t="shared" si="47"/>
        <v>28178.064401770687</v>
      </c>
      <c r="K220" s="7">
        <f t="shared" si="39"/>
        <v>0.0035637002160545674</v>
      </c>
      <c r="L220" s="30">
        <f t="shared" si="40"/>
        <v>170989.30837785234</v>
      </c>
      <c r="M220" s="10">
        <f t="shared" si="41"/>
        <v>55999.90251723646</v>
      </c>
      <c r="N220" s="31">
        <f t="shared" si="42"/>
        <v>226989.2108950888</v>
      </c>
      <c r="O220" s="7">
        <f t="shared" si="43"/>
        <v>28178.064401770687</v>
      </c>
      <c r="P220" s="7">
        <f t="shared" si="44"/>
        <v>28178.064401770687</v>
      </c>
      <c r="Q220" s="7">
        <f t="shared" si="45"/>
        <v>0.0035637002160545674</v>
      </c>
    </row>
    <row r="221" spans="1:17" s="4" customFormat="1" ht="12.75">
      <c r="A221" s="25" t="s">
        <v>489</v>
      </c>
      <c r="B221" s="26" t="s">
        <v>209</v>
      </c>
      <c r="C221" s="58">
        <v>2427</v>
      </c>
      <c r="D221" s="63">
        <v>4205984</v>
      </c>
      <c r="E221" s="27">
        <v>325300</v>
      </c>
      <c r="F221" s="28">
        <f t="shared" si="36"/>
        <v>31380.028183215494</v>
      </c>
      <c r="G221" s="29">
        <f t="shared" si="37"/>
        <v>0.001493241865971291</v>
      </c>
      <c r="H221" s="7">
        <f t="shared" si="38"/>
        <v>12.92955425760836</v>
      </c>
      <c r="I221" s="7">
        <f t="shared" si="46"/>
        <v>7110.0281832154915</v>
      </c>
      <c r="J221" s="7">
        <f t="shared" si="47"/>
        <v>7110.0281832154915</v>
      </c>
      <c r="K221" s="7">
        <f t="shared" si="39"/>
        <v>0.0008992104145764849</v>
      </c>
      <c r="L221" s="30">
        <f t="shared" si="40"/>
        <v>69967.20229910566</v>
      </c>
      <c r="M221" s="10">
        <f t="shared" si="41"/>
        <v>14130.171592973267</v>
      </c>
      <c r="N221" s="31">
        <f t="shared" si="42"/>
        <v>84097.37389207893</v>
      </c>
      <c r="O221" s="7">
        <f t="shared" si="43"/>
        <v>7110.0281832154915</v>
      </c>
      <c r="P221" s="7">
        <f t="shared" si="44"/>
        <v>7110.0281832154915</v>
      </c>
      <c r="Q221" s="7">
        <f t="shared" si="45"/>
        <v>0.0008992104145764849</v>
      </c>
    </row>
    <row r="222" spans="1:17" s="4" customFormat="1" ht="12.75">
      <c r="A222" s="25" t="s">
        <v>496</v>
      </c>
      <c r="B222" s="26" t="s">
        <v>415</v>
      </c>
      <c r="C222" s="58">
        <v>583</v>
      </c>
      <c r="D222" s="63">
        <v>863629</v>
      </c>
      <c r="E222" s="27">
        <v>64050</v>
      </c>
      <c r="F222" s="28">
        <f t="shared" si="36"/>
        <v>7860.979032006245</v>
      </c>
      <c r="G222" s="29">
        <f t="shared" si="37"/>
        <v>0.00037407050527739127</v>
      </c>
      <c r="H222" s="7">
        <f t="shared" si="38"/>
        <v>13.483669008587041</v>
      </c>
      <c r="I222" s="7">
        <f t="shared" si="46"/>
        <v>2030.979032006245</v>
      </c>
      <c r="J222" s="7">
        <f t="shared" si="47"/>
        <v>2030.979032006245</v>
      </c>
      <c r="K222" s="7">
        <f t="shared" si="39"/>
        <v>0.0002568593893450018</v>
      </c>
      <c r="L222" s="30">
        <f t="shared" si="40"/>
        <v>17527.412881534558</v>
      </c>
      <c r="M222" s="10">
        <f t="shared" si="41"/>
        <v>4036.2824850295256</v>
      </c>
      <c r="N222" s="31">
        <f t="shared" si="42"/>
        <v>21563.695366564083</v>
      </c>
      <c r="O222" s="7">
        <f t="shared" si="43"/>
        <v>2030.979032006245</v>
      </c>
      <c r="P222" s="7">
        <f t="shared" si="44"/>
        <v>2030.979032006245</v>
      </c>
      <c r="Q222" s="7">
        <f t="shared" si="45"/>
        <v>0.0002568593893450018</v>
      </c>
    </row>
    <row r="223" spans="1:17" s="4" customFormat="1" ht="12.75">
      <c r="A223" s="25" t="s">
        <v>496</v>
      </c>
      <c r="B223" s="26" t="s">
        <v>416</v>
      </c>
      <c r="C223" s="58">
        <v>1370</v>
      </c>
      <c r="D223" s="63">
        <v>2082868</v>
      </c>
      <c r="E223" s="27">
        <v>156750</v>
      </c>
      <c r="F223" s="28">
        <f t="shared" si="36"/>
        <v>18204.332759170655</v>
      </c>
      <c r="G223" s="29">
        <f t="shared" si="37"/>
        <v>0.0008662666476700663</v>
      </c>
      <c r="H223" s="7">
        <f t="shared" si="38"/>
        <v>13.2878341307815</v>
      </c>
      <c r="I223" s="7">
        <f t="shared" si="46"/>
        <v>4504.332759170655</v>
      </c>
      <c r="J223" s="7">
        <f t="shared" si="47"/>
        <v>4504.332759170655</v>
      </c>
      <c r="K223" s="7">
        <f t="shared" si="39"/>
        <v>0.0005696662268267591</v>
      </c>
      <c r="L223" s="30">
        <f t="shared" si="40"/>
        <v>40589.70965368373</v>
      </c>
      <c r="M223" s="10">
        <f t="shared" si="41"/>
        <v>8951.721872099231</v>
      </c>
      <c r="N223" s="31">
        <f t="shared" si="42"/>
        <v>49541.43152578296</v>
      </c>
      <c r="O223" s="7">
        <f t="shared" si="43"/>
        <v>4504.332759170655</v>
      </c>
      <c r="P223" s="7">
        <f t="shared" si="44"/>
        <v>4504.332759170655</v>
      </c>
      <c r="Q223" s="7">
        <f t="shared" si="45"/>
        <v>0.0005696662268267591</v>
      </c>
    </row>
    <row r="224" spans="1:17" s="4" customFormat="1" ht="12.75">
      <c r="A224" s="25" t="s">
        <v>491</v>
      </c>
      <c r="B224" s="26" t="s">
        <v>282</v>
      </c>
      <c r="C224" s="58">
        <v>1348</v>
      </c>
      <c r="D224" s="63">
        <v>919100</v>
      </c>
      <c r="E224" s="27">
        <v>68550</v>
      </c>
      <c r="F224" s="28">
        <f t="shared" si="36"/>
        <v>18073.622173595915</v>
      </c>
      <c r="G224" s="29">
        <f t="shared" si="37"/>
        <v>0.0008600466877144464</v>
      </c>
      <c r="H224" s="7">
        <f t="shared" si="38"/>
        <v>13.407731582786287</v>
      </c>
      <c r="I224" s="7">
        <f t="shared" si="46"/>
        <v>4593.622173595914</v>
      </c>
      <c r="J224" s="7">
        <f t="shared" si="47"/>
        <v>4593.622173595914</v>
      </c>
      <c r="K224" s="7">
        <f t="shared" si="39"/>
        <v>0.0005809587237471186</v>
      </c>
      <c r="L224" s="30">
        <f t="shared" si="40"/>
        <v>40298.26778721548</v>
      </c>
      <c r="M224" s="10">
        <f t="shared" si="41"/>
        <v>9129.17190671983</v>
      </c>
      <c r="N224" s="31">
        <f t="shared" si="42"/>
        <v>49427.43969393531</v>
      </c>
      <c r="O224" s="7">
        <f t="shared" si="43"/>
        <v>4593.622173595914</v>
      </c>
      <c r="P224" s="7">
        <f t="shared" si="44"/>
        <v>4593.622173595914</v>
      </c>
      <c r="Q224" s="7">
        <f t="shared" si="45"/>
        <v>0.0005809587237471186</v>
      </c>
    </row>
    <row r="225" spans="1:17" s="4" customFormat="1" ht="12.75">
      <c r="A225" s="25" t="s">
        <v>497</v>
      </c>
      <c r="B225" s="26" t="s">
        <v>447</v>
      </c>
      <c r="C225" s="58">
        <v>10798</v>
      </c>
      <c r="D225" s="63">
        <v>28951858</v>
      </c>
      <c r="E225" s="27">
        <v>2159200</v>
      </c>
      <c r="F225" s="28">
        <f t="shared" si="36"/>
        <v>144786.10720822526</v>
      </c>
      <c r="G225" s="29">
        <f t="shared" si="37"/>
        <v>0.006889754070073487</v>
      </c>
      <c r="H225" s="7">
        <f t="shared" si="38"/>
        <v>13.40860411263431</v>
      </c>
      <c r="I225" s="7">
        <f t="shared" si="46"/>
        <v>36806.10720822527</v>
      </c>
      <c r="J225" s="7">
        <f t="shared" si="47"/>
        <v>36806.10720822527</v>
      </c>
      <c r="K225" s="7">
        <f t="shared" si="39"/>
        <v>0.004654895039626555</v>
      </c>
      <c r="L225" s="30">
        <f t="shared" si="40"/>
        <v>322825.6773381856</v>
      </c>
      <c r="M225" s="10">
        <f t="shared" si="41"/>
        <v>73146.91265912677</v>
      </c>
      <c r="N225" s="31">
        <f t="shared" si="42"/>
        <v>395972.5899973124</v>
      </c>
      <c r="O225" s="7">
        <f t="shared" si="43"/>
        <v>36806.10720822527</v>
      </c>
      <c r="P225" s="7">
        <f t="shared" si="44"/>
        <v>36806.10720822527</v>
      </c>
      <c r="Q225" s="7">
        <f t="shared" si="45"/>
        <v>0.004654895039626555</v>
      </c>
    </row>
    <row r="226" spans="1:17" s="4" customFormat="1" ht="12.75">
      <c r="A226" s="25" t="s">
        <v>497</v>
      </c>
      <c r="B226" s="26" t="s">
        <v>448</v>
      </c>
      <c r="C226" s="58">
        <v>3474</v>
      </c>
      <c r="D226" s="63">
        <v>14008498</v>
      </c>
      <c r="E226" s="27">
        <v>1831600</v>
      </c>
      <c r="F226" s="28">
        <f t="shared" si="36"/>
        <v>26569.95089102424</v>
      </c>
      <c r="G226" s="29">
        <f t="shared" si="37"/>
        <v>0.001264350778005359</v>
      </c>
      <c r="H226" s="7">
        <f t="shared" si="38"/>
        <v>7.64822996287399</v>
      </c>
      <c r="I226" s="7">
        <f t="shared" si="46"/>
        <v>-8170.049108975759</v>
      </c>
      <c r="J226" s="7">
        <f t="shared" si="47"/>
        <v>0</v>
      </c>
      <c r="K226" s="7">
        <f t="shared" si="39"/>
        <v>0</v>
      </c>
      <c r="L226" s="30">
        <f t="shared" si="40"/>
        <v>59242.302722466906</v>
      </c>
      <c r="M226" s="10">
        <f t="shared" si="41"/>
        <v>0</v>
      </c>
      <c r="N226" s="31">
        <f t="shared" si="42"/>
        <v>59242.302722466906</v>
      </c>
      <c r="O226" s="7">
        <f t="shared" si="43"/>
        <v>-8170.049108975759</v>
      </c>
      <c r="P226" s="7">
        <f t="shared" si="44"/>
        <v>0</v>
      </c>
      <c r="Q226" s="7">
        <f t="shared" si="45"/>
        <v>0</v>
      </c>
    </row>
    <row r="227" spans="1:17" s="4" customFormat="1" ht="12.75">
      <c r="A227" s="25" t="s">
        <v>485</v>
      </c>
      <c r="B227" s="26" t="s">
        <v>110</v>
      </c>
      <c r="C227" s="59">
        <v>997</v>
      </c>
      <c r="D227" s="63">
        <v>1710647</v>
      </c>
      <c r="E227" s="27">
        <v>132150</v>
      </c>
      <c r="F227" s="28">
        <f t="shared" si="36"/>
        <v>12905.902830117291</v>
      </c>
      <c r="G227" s="29">
        <f t="shared" si="37"/>
        <v>0.0006141369380412633</v>
      </c>
      <c r="H227" s="7">
        <f t="shared" si="38"/>
        <v>12.944737041241014</v>
      </c>
      <c r="I227" s="7">
        <f t="shared" si="46"/>
        <v>2935.902830117291</v>
      </c>
      <c r="J227" s="7">
        <f t="shared" si="47"/>
        <v>2935.902830117291</v>
      </c>
      <c r="K227" s="7">
        <f t="shared" si="39"/>
        <v>0.00037130575758591636</v>
      </c>
      <c r="L227" s="30">
        <f t="shared" si="40"/>
        <v>28775.943376953586</v>
      </c>
      <c r="M227" s="10">
        <f t="shared" si="41"/>
        <v>5834.6900604115135</v>
      </c>
      <c r="N227" s="31">
        <f t="shared" si="42"/>
        <v>34610.6334373651</v>
      </c>
      <c r="O227" s="7">
        <f t="shared" si="43"/>
        <v>2935.902830117291</v>
      </c>
      <c r="P227" s="7">
        <f t="shared" si="44"/>
        <v>2935.902830117291</v>
      </c>
      <c r="Q227" s="7">
        <f t="shared" si="45"/>
        <v>0.00037130575758591636</v>
      </c>
    </row>
    <row r="228" spans="1:17" s="4" customFormat="1" ht="12.75">
      <c r="A228" s="25" t="s">
        <v>492</v>
      </c>
      <c r="B228" s="26" t="s">
        <v>319</v>
      </c>
      <c r="C228" s="58">
        <v>28</v>
      </c>
      <c r="D228" s="63">
        <v>111940</v>
      </c>
      <c r="E228" s="27">
        <v>18300</v>
      </c>
      <c r="F228" s="28">
        <f t="shared" si="36"/>
        <v>171.27431693989072</v>
      </c>
      <c r="G228" s="29">
        <f t="shared" si="37"/>
        <v>8.150215134512787E-06</v>
      </c>
      <c r="H228" s="7">
        <f t="shared" si="38"/>
        <v>6.116939890710382</v>
      </c>
      <c r="I228" s="7">
        <f t="shared" si="46"/>
        <v>-108.7256830601093</v>
      </c>
      <c r="J228" s="7">
        <f t="shared" si="47"/>
        <v>0</v>
      </c>
      <c r="K228" s="7">
        <f t="shared" si="39"/>
        <v>0</v>
      </c>
      <c r="L228" s="30">
        <f t="shared" si="40"/>
        <v>381.8857240027667</v>
      </c>
      <c r="M228" s="10">
        <f t="shared" si="41"/>
        <v>0</v>
      </c>
      <c r="N228" s="31">
        <f t="shared" si="42"/>
        <v>381.8857240027667</v>
      </c>
      <c r="O228" s="7">
        <f t="shared" si="43"/>
        <v>-108.7256830601093</v>
      </c>
      <c r="P228" s="7">
        <f t="shared" si="44"/>
        <v>0</v>
      </c>
      <c r="Q228" s="7">
        <f t="shared" si="45"/>
        <v>0</v>
      </c>
    </row>
    <row r="229" spans="1:17" s="4" customFormat="1" ht="12.75">
      <c r="A229" s="25" t="s">
        <v>497</v>
      </c>
      <c r="B229" s="26" t="s">
        <v>449</v>
      </c>
      <c r="C229" s="58">
        <v>9490</v>
      </c>
      <c r="D229" s="63">
        <v>21220831</v>
      </c>
      <c r="E229" s="27">
        <v>1498600</v>
      </c>
      <c r="F229" s="28">
        <f t="shared" si="36"/>
        <v>134382.54783798213</v>
      </c>
      <c r="G229" s="29">
        <f t="shared" si="37"/>
        <v>0.006394692997595728</v>
      </c>
      <c r="H229" s="7">
        <f t="shared" si="38"/>
        <v>14.160437074602962</v>
      </c>
      <c r="I229" s="7">
        <f t="shared" si="46"/>
        <v>39482.54783798211</v>
      </c>
      <c r="J229" s="7">
        <f t="shared" si="47"/>
        <v>39482.54783798211</v>
      </c>
      <c r="K229" s="7">
        <f t="shared" si="39"/>
        <v>0.004993386424787925</v>
      </c>
      <c r="L229" s="30">
        <f t="shared" si="40"/>
        <v>299629.14166783524</v>
      </c>
      <c r="M229" s="10">
        <f t="shared" si="41"/>
        <v>78465.9584325524</v>
      </c>
      <c r="N229" s="31">
        <f t="shared" si="42"/>
        <v>378095.10010038764</v>
      </c>
      <c r="O229" s="7">
        <f t="shared" si="43"/>
        <v>39482.54783798211</v>
      </c>
      <c r="P229" s="7">
        <f t="shared" si="44"/>
        <v>39482.54783798211</v>
      </c>
      <c r="Q229" s="7">
        <f t="shared" si="45"/>
        <v>0.004993386424787925</v>
      </c>
    </row>
    <row r="230" spans="1:17" s="4" customFormat="1" ht="12.75">
      <c r="A230" s="25" t="s">
        <v>495</v>
      </c>
      <c r="B230" s="26" t="s">
        <v>379</v>
      </c>
      <c r="C230" s="58">
        <v>806</v>
      </c>
      <c r="D230" s="63">
        <v>763930</v>
      </c>
      <c r="E230" s="27">
        <v>52800</v>
      </c>
      <c r="F230" s="28">
        <f t="shared" si="36"/>
        <v>11661.507196969696</v>
      </c>
      <c r="G230" s="29">
        <f t="shared" si="37"/>
        <v>0.000554921450840339</v>
      </c>
      <c r="H230" s="7">
        <f t="shared" si="38"/>
        <v>14.468371212121212</v>
      </c>
      <c r="I230" s="7">
        <f t="shared" si="46"/>
        <v>3601.5071969696974</v>
      </c>
      <c r="J230" s="7">
        <f t="shared" si="47"/>
        <v>3601.5071969696974</v>
      </c>
      <c r="K230" s="7">
        <f t="shared" si="39"/>
        <v>0.0004554852240012791</v>
      </c>
      <c r="L230" s="30">
        <f t="shared" si="40"/>
        <v>26001.34800386429</v>
      </c>
      <c r="M230" s="10">
        <f t="shared" si="41"/>
        <v>7157.4842426989035</v>
      </c>
      <c r="N230" s="31">
        <f t="shared" si="42"/>
        <v>33158.83224656319</v>
      </c>
      <c r="O230" s="7">
        <f t="shared" si="43"/>
        <v>3601.5071969696974</v>
      </c>
      <c r="P230" s="7">
        <f t="shared" si="44"/>
        <v>3601.5071969696974</v>
      </c>
      <c r="Q230" s="7">
        <f t="shared" si="45"/>
        <v>0.0004554852240012791</v>
      </c>
    </row>
    <row r="231" spans="1:17" s="4" customFormat="1" ht="12.75">
      <c r="A231" s="25" t="s">
        <v>491</v>
      </c>
      <c r="B231" s="26" t="s">
        <v>283</v>
      </c>
      <c r="C231" s="58">
        <v>708</v>
      </c>
      <c r="D231" s="63">
        <v>428420</v>
      </c>
      <c r="E231" s="27">
        <v>29450</v>
      </c>
      <c r="F231" s="28">
        <f t="shared" si="36"/>
        <v>10299.536842105263</v>
      </c>
      <c r="G231" s="29">
        <f t="shared" si="37"/>
        <v>0.0004901110834875411</v>
      </c>
      <c r="H231" s="7">
        <f t="shared" si="38"/>
        <v>14.547368421052632</v>
      </c>
      <c r="I231" s="7">
        <f t="shared" si="46"/>
        <v>3219.536842105263</v>
      </c>
      <c r="J231" s="7">
        <f t="shared" si="47"/>
        <v>3219.536842105263</v>
      </c>
      <c r="K231" s="7">
        <f t="shared" si="39"/>
        <v>0.00040717715653617367</v>
      </c>
      <c r="L231" s="30">
        <f t="shared" si="40"/>
        <v>22964.59944558368</v>
      </c>
      <c r="M231" s="10">
        <f t="shared" si="41"/>
        <v>6398.372391299402</v>
      </c>
      <c r="N231" s="31">
        <f t="shared" si="42"/>
        <v>29362.971836883084</v>
      </c>
      <c r="O231" s="7">
        <f t="shared" si="43"/>
        <v>3219.536842105263</v>
      </c>
      <c r="P231" s="7">
        <f t="shared" si="44"/>
        <v>3219.536842105263</v>
      </c>
      <c r="Q231" s="7">
        <f t="shared" si="45"/>
        <v>0.00040717715653617367</v>
      </c>
    </row>
    <row r="232" spans="1:17" s="4" customFormat="1" ht="12.75">
      <c r="A232" s="25" t="s">
        <v>492</v>
      </c>
      <c r="B232" s="26" t="s">
        <v>320</v>
      </c>
      <c r="C232" s="58">
        <v>89</v>
      </c>
      <c r="D232" s="63">
        <v>290340</v>
      </c>
      <c r="E232" s="27">
        <v>108250</v>
      </c>
      <c r="F232" s="28">
        <f t="shared" si="36"/>
        <v>238.70909930715936</v>
      </c>
      <c r="G232" s="29">
        <f t="shared" si="37"/>
        <v>1.1359149163046531E-05</v>
      </c>
      <c r="H232" s="7">
        <f t="shared" si="38"/>
        <v>2.6821247113163973</v>
      </c>
      <c r="I232" s="7">
        <f t="shared" si="46"/>
        <v>-651.2909006928406</v>
      </c>
      <c r="J232" s="7">
        <f t="shared" si="47"/>
        <v>0</v>
      </c>
      <c r="K232" s="7">
        <f t="shared" si="39"/>
        <v>0</v>
      </c>
      <c r="L232" s="30">
        <f t="shared" si="40"/>
        <v>532.243239054666</v>
      </c>
      <c r="M232" s="10">
        <f t="shared" si="41"/>
        <v>0</v>
      </c>
      <c r="N232" s="31">
        <f t="shared" si="42"/>
        <v>532.243239054666</v>
      </c>
      <c r="O232" s="7">
        <f t="shared" si="43"/>
        <v>-651.2909006928406</v>
      </c>
      <c r="P232" s="7">
        <f t="shared" si="44"/>
        <v>0</v>
      </c>
      <c r="Q232" s="7">
        <f t="shared" si="45"/>
        <v>0</v>
      </c>
    </row>
    <row r="233" spans="1:17" s="4" customFormat="1" ht="12.75">
      <c r="A233" s="25" t="s">
        <v>491</v>
      </c>
      <c r="B233" s="26" t="s">
        <v>284</v>
      </c>
      <c r="C233" s="58">
        <v>105</v>
      </c>
      <c r="D233" s="63">
        <v>279309</v>
      </c>
      <c r="E233" s="27">
        <v>63950</v>
      </c>
      <c r="F233" s="28">
        <f t="shared" si="36"/>
        <v>458.5996090695856</v>
      </c>
      <c r="G233" s="29">
        <f t="shared" si="37"/>
        <v>2.1822801814660496E-05</v>
      </c>
      <c r="H233" s="7">
        <f t="shared" si="38"/>
        <v>4.3676153244722435</v>
      </c>
      <c r="I233" s="7">
        <f t="shared" si="46"/>
        <v>-591.4003909304145</v>
      </c>
      <c r="J233" s="7">
        <f t="shared" si="47"/>
        <v>0</v>
      </c>
      <c r="K233" s="7">
        <f t="shared" si="39"/>
        <v>0</v>
      </c>
      <c r="L233" s="30">
        <f t="shared" si="40"/>
        <v>1022.5271766717239</v>
      </c>
      <c r="M233" s="10">
        <f t="shared" si="41"/>
        <v>0</v>
      </c>
      <c r="N233" s="31">
        <f t="shared" si="42"/>
        <v>1022.5271766717239</v>
      </c>
      <c r="O233" s="7">
        <f t="shared" si="43"/>
        <v>-591.4003909304145</v>
      </c>
      <c r="P233" s="7">
        <f t="shared" si="44"/>
        <v>0</v>
      </c>
      <c r="Q233" s="7">
        <f t="shared" si="45"/>
        <v>0</v>
      </c>
    </row>
    <row r="234" spans="1:17" s="4" customFormat="1" ht="12.75">
      <c r="A234" s="25" t="s">
        <v>486</v>
      </c>
      <c r="B234" s="26" t="s">
        <v>136</v>
      </c>
      <c r="C234" s="58">
        <v>1602</v>
      </c>
      <c r="D234" s="63">
        <v>2380061</v>
      </c>
      <c r="E234" s="27">
        <v>255100</v>
      </c>
      <c r="F234" s="28">
        <f t="shared" si="36"/>
        <v>14946.521842414739</v>
      </c>
      <c r="G234" s="29">
        <f t="shared" si="37"/>
        <v>0.0007112413040370013</v>
      </c>
      <c r="H234" s="7">
        <f t="shared" si="38"/>
        <v>9.329913759310074</v>
      </c>
      <c r="I234" s="7">
        <f t="shared" si="46"/>
        <v>-1073.4781575852617</v>
      </c>
      <c r="J234" s="7">
        <f t="shared" si="47"/>
        <v>0</v>
      </c>
      <c r="K234" s="7">
        <f t="shared" si="39"/>
        <v>0</v>
      </c>
      <c r="L234" s="30">
        <f t="shared" si="40"/>
        <v>33325.856538764725</v>
      </c>
      <c r="M234" s="10">
        <f t="shared" si="41"/>
        <v>0</v>
      </c>
      <c r="N234" s="31">
        <f t="shared" si="42"/>
        <v>33325.856538764725</v>
      </c>
      <c r="O234" s="7">
        <f t="shared" si="43"/>
        <v>-1073.4781575852617</v>
      </c>
      <c r="P234" s="7">
        <f t="shared" si="44"/>
        <v>0</v>
      </c>
      <c r="Q234" s="7">
        <f t="shared" si="45"/>
        <v>0</v>
      </c>
    </row>
    <row r="235" spans="1:17" s="4" customFormat="1" ht="12.75">
      <c r="A235" s="25" t="s">
        <v>497</v>
      </c>
      <c r="B235" s="26" t="s">
        <v>450</v>
      </c>
      <c r="C235" s="58">
        <v>6031</v>
      </c>
      <c r="D235" s="63">
        <v>6508453</v>
      </c>
      <c r="E235" s="27">
        <v>463350</v>
      </c>
      <c r="F235" s="28">
        <f t="shared" si="36"/>
        <v>84714.53554116758</v>
      </c>
      <c r="G235" s="29">
        <f t="shared" si="37"/>
        <v>0.004031203872342157</v>
      </c>
      <c r="H235" s="7">
        <f t="shared" si="38"/>
        <v>14.046515592964282</v>
      </c>
      <c r="I235" s="7">
        <f t="shared" si="46"/>
        <v>24404.53554116758</v>
      </c>
      <c r="J235" s="7">
        <f t="shared" si="47"/>
        <v>24404.53554116758</v>
      </c>
      <c r="K235" s="7">
        <f t="shared" si="39"/>
        <v>0.003086459287647349</v>
      </c>
      <c r="L235" s="30">
        <f t="shared" si="40"/>
        <v>188885.7145467448</v>
      </c>
      <c r="M235" s="10">
        <f t="shared" si="41"/>
        <v>48500.54964023497</v>
      </c>
      <c r="N235" s="31">
        <f t="shared" si="42"/>
        <v>237386.26418697977</v>
      </c>
      <c r="O235" s="7">
        <f t="shared" si="43"/>
        <v>24404.53554116758</v>
      </c>
      <c r="P235" s="7">
        <f t="shared" si="44"/>
        <v>24404.53554116758</v>
      </c>
      <c r="Q235" s="7">
        <f t="shared" si="45"/>
        <v>0.003086459287647349</v>
      </c>
    </row>
    <row r="236" spans="1:17" s="4" customFormat="1" ht="12.75">
      <c r="A236" s="25" t="s">
        <v>491</v>
      </c>
      <c r="B236" s="26" t="s">
        <v>285</v>
      </c>
      <c r="C236" s="58">
        <v>922</v>
      </c>
      <c r="D236" s="63">
        <v>874754</v>
      </c>
      <c r="E236" s="27">
        <v>54650</v>
      </c>
      <c r="F236" s="28">
        <f t="shared" si="36"/>
        <v>14757.972333028363</v>
      </c>
      <c r="G236" s="29">
        <f t="shared" si="37"/>
        <v>0.0007022690360842696</v>
      </c>
      <c r="H236" s="7">
        <f t="shared" si="38"/>
        <v>16.00647758462946</v>
      </c>
      <c r="I236" s="7">
        <f t="shared" si="46"/>
        <v>5537.972333028363</v>
      </c>
      <c r="J236" s="7">
        <f t="shared" si="47"/>
        <v>5537.972333028363</v>
      </c>
      <c r="K236" s="7">
        <f t="shared" si="39"/>
        <v>0.0007003913724633698</v>
      </c>
      <c r="L236" s="30">
        <f t="shared" si="40"/>
        <v>32905.452784197994</v>
      </c>
      <c r="M236" s="10">
        <f t="shared" si="41"/>
        <v>11005.933777809552</v>
      </c>
      <c r="N236" s="31">
        <f t="shared" si="42"/>
        <v>43911.386562007545</v>
      </c>
      <c r="O236" s="7">
        <f t="shared" si="43"/>
        <v>5537.972333028363</v>
      </c>
      <c r="P236" s="7">
        <f t="shared" si="44"/>
        <v>5537.972333028363</v>
      </c>
      <c r="Q236" s="7">
        <f t="shared" si="45"/>
        <v>0.0007003913724633698</v>
      </c>
    </row>
    <row r="237" spans="1:17" s="4" customFormat="1" ht="12.75">
      <c r="A237" s="9" t="s">
        <v>482</v>
      </c>
      <c r="B237" s="26" t="s">
        <v>3</v>
      </c>
      <c r="C237" s="8">
        <v>2326</v>
      </c>
      <c r="D237" s="63">
        <v>2479326</v>
      </c>
      <c r="E237" s="27">
        <v>167800</v>
      </c>
      <c r="F237" s="28">
        <f t="shared" si="36"/>
        <v>34367.77280095351</v>
      </c>
      <c r="G237" s="29">
        <f t="shared" si="37"/>
        <v>0.0016354159048850966</v>
      </c>
      <c r="H237" s="7">
        <f t="shared" si="38"/>
        <v>14.775482717520859</v>
      </c>
      <c r="I237" s="7">
        <f t="shared" si="46"/>
        <v>11107.772800953519</v>
      </c>
      <c r="J237" s="7">
        <f t="shared" si="47"/>
        <v>11107.772800953519</v>
      </c>
      <c r="K237" s="7">
        <f t="shared" si="39"/>
        <v>0.0014048080722022776</v>
      </c>
      <c r="L237" s="30">
        <f t="shared" si="40"/>
        <v>76628.89587270012</v>
      </c>
      <c r="M237" s="10">
        <f t="shared" si="41"/>
        <v>22075.121455039316</v>
      </c>
      <c r="N237" s="31">
        <f t="shared" si="42"/>
        <v>98704.01732773944</v>
      </c>
      <c r="O237" s="7">
        <f t="shared" si="43"/>
        <v>11107.772800953519</v>
      </c>
      <c r="P237" s="7">
        <f t="shared" si="44"/>
        <v>11107.772800953519</v>
      </c>
      <c r="Q237" s="7">
        <f t="shared" si="45"/>
        <v>0.0014048080722022776</v>
      </c>
    </row>
    <row r="238" spans="1:17" s="4" customFormat="1" ht="12.75">
      <c r="A238" s="25" t="s">
        <v>491</v>
      </c>
      <c r="B238" s="26" t="s">
        <v>286</v>
      </c>
      <c r="C238" s="58">
        <v>2851</v>
      </c>
      <c r="D238" s="63">
        <v>1725882</v>
      </c>
      <c r="E238" s="27">
        <v>157150</v>
      </c>
      <c r="F238" s="28">
        <f t="shared" si="36"/>
        <v>31310.783213490296</v>
      </c>
      <c r="G238" s="29">
        <f t="shared" si="37"/>
        <v>0.0014899467928375808</v>
      </c>
      <c r="H238" s="7">
        <f t="shared" si="38"/>
        <v>10.98238625517022</v>
      </c>
      <c r="I238" s="7">
        <f t="shared" si="46"/>
        <v>2800.7832134902947</v>
      </c>
      <c r="J238" s="7">
        <f t="shared" si="47"/>
        <v>2800.7832134902947</v>
      </c>
      <c r="K238" s="7">
        <f t="shared" si="39"/>
        <v>0.0003542170817953756</v>
      </c>
      <c r="L238" s="30">
        <f t="shared" si="40"/>
        <v>69812.80865813531</v>
      </c>
      <c r="M238" s="10">
        <f t="shared" si="41"/>
        <v>5566.159005496234</v>
      </c>
      <c r="N238" s="31">
        <f t="shared" si="42"/>
        <v>75378.96766363154</v>
      </c>
      <c r="O238" s="7">
        <f t="shared" si="43"/>
        <v>2800.7832134902947</v>
      </c>
      <c r="P238" s="7">
        <f t="shared" si="44"/>
        <v>2800.7832134902947</v>
      </c>
      <c r="Q238" s="7">
        <f t="shared" si="45"/>
        <v>0.0003542170817953756</v>
      </c>
    </row>
    <row r="239" spans="1:17" s="4" customFormat="1" ht="12.75">
      <c r="A239" s="9" t="s">
        <v>482</v>
      </c>
      <c r="B239" s="26" t="s">
        <v>4</v>
      </c>
      <c r="C239" s="8">
        <v>36592</v>
      </c>
      <c r="D239" s="63">
        <v>47903835</v>
      </c>
      <c r="E239" s="27">
        <v>2174800</v>
      </c>
      <c r="F239" s="28">
        <f t="shared" si="36"/>
        <v>806003.8303844031</v>
      </c>
      <c r="G239" s="29">
        <f t="shared" si="37"/>
        <v>0.03835428880548208</v>
      </c>
      <c r="H239" s="7">
        <f t="shared" si="38"/>
        <v>22.026777174912635</v>
      </c>
      <c r="I239" s="7">
        <f t="shared" si="46"/>
        <v>440083.8303844031</v>
      </c>
      <c r="J239" s="7">
        <f t="shared" si="47"/>
        <v>440083.8303844031</v>
      </c>
      <c r="K239" s="7">
        <f t="shared" si="39"/>
        <v>0.05565772080939905</v>
      </c>
      <c r="L239" s="30">
        <f t="shared" si="40"/>
        <v>1797124.9969916672</v>
      </c>
      <c r="M239" s="10">
        <f t="shared" si="41"/>
        <v>874604.1335397739</v>
      </c>
      <c r="N239" s="31">
        <f t="shared" si="42"/>
        <v>2671729.130531441</v>
      </c>
      <c r="O239" s="7">
        <f t="shared" si="43"/>
        <v>440083.8303844031</v>
      </c>
      <c r="P239" s="7">
        <f t="shared" si="44"/>
        <v>440083.8303844031</v>
      </c>
      <c r="Q239" s="7">
        <f t="shared" si="45"/>
        <v>0.05565772080939905</v>
      </c>
    </row>
    <row r="240" spans="1:17" s="4" customFormat="1" ht="12.75">
      <c r="A240" s="25" t="s">
        <v>495</v>
      </c>
      <c r="B240" s="26" t="s">
        <v>380</v>
      </c>
      <c r="C240" s="58">
        <v>913</v>
      </c>
      <c r="D240" s="63">
        <v>1808708</v>
      </c>
      <c r="E240" s="27">
        <v>127900</v>
      </c>
      <c r="F240" s="28">
        <f t="shared" si="36"/>
        <v>12911.261954652073</v>
      </c>
      <c r="G240" s="29">
        <f t="shared" si="37"/>
        <v>0.0006143919559486267</v>
      </c>
      <c r="H240" s="7">
        <f t="shared" si="38"/>
        <v>14.14157935887412</v>
      </c>
      <c r="I240" s="7">
        <f t="shared" si="46"/>
        <v>3781.2619546520714</v>
      </c>
      <c r="J240" s="7">
        <f t="shared" si="47"/>
        <v>3781.2619546520714</v>
      </c>
      <c r="K240" s="7">
        <f t="shared" si="39"/>
        <v>0.0004782189384131625</v>
      </c>
      <c r="L240" s="30">
        <f t="shared" si="40"/>
        <v>28787.892472355343</v>
      </c>
      <c r="M240" s="10">
        <f t="shared" si="41"/>
        <v>7514.721303545064</v>
      </c>
      <c r="N240" s="31">
        <f t="shared" si="42"/>
        <v>36302.613775900405</v>
      </c>
      <c r="O240" s="7">
        <f t="shared" si="43"/>
        <v>3781.2619546520714</v>
      </c>
      <c r="P240" s="7">
        <f t="shared" si="44"/>
        <v>3781.2619546520714</v>
      </c>
      <c r="Q240" s="7">
        <f t="shared" si="45"/>
        <v>0.0004782189384131625</v>
      </c>
    </row>
    <row r="241" spans="1:17" s="4" customFormat="1" ht="12.75">
      <c r="A241" s="25" t="s">
        <v>497</v>
      </c>
      <c r="B241" s="26" t="s">
        <v>451</v>
      </c>
      <c r="C241" s="58">
        <v>2892</v>
      </c>
      <c r="D241" s="63">
        <v>3685499</v>
      </c>
      <c r="E241" s="27">
        <v>276100</v>
      </c>
      <c r="F241" s="28">
        <f t="shared" si="36"/>
        <v>38603.633132922856</v>
      </c>
      <c r="G241" s="29">
        <f t="shared" si="37"/>
        <v>0.001836982453811489</v>
      </c>
      <c r="H241" s="7">
        <f t="shared" si="38"/>
        <v>13.348420862006519</v>
      </c>
      <c r="I241" s="7">
        <f t="shared" si="46"/>
        <v>9683.633132922852</v>
      </c>
      <c r="J241" s="7">
        <f t="shared" si="47"/>
        <v>9683.633132922852</v>
      </c>
      <c r="K241" s="7">
        <f t="shared" si="39"/>
        <v>0.0012246960967915803</v>
      </c>
      <c r="L241" s="30">
        <f t="shared" si="40"/>
        <v>86073.47938381942</v>
      </c>
      <c r="M241" s="10">
        <f t="shared" si="41"/>
        <v>19244.84605203345</v>
      </c>
      <c r="N241" s="31">
        <f t="shared" si="42"/>
        <v>105318.32543585286</v>
      </c>
      <c r="O241" s="7">
        <f t="shared" si="43"/>
        <v>9683.633132922852</v>
      </c>
      <c r="P241" s="7">
        <f t="shared" si="44"/>
        <v>9683.633132922852</v>
      </c>
      <c r="Q241" s="7">
        <f t="shared" si="45"/>
        <v>0.0012246960967915803</v>
      </c>
    </row>
    <row r="242" spans="1:17" s="4" customFormat="1" ht="12.75">
      <c r="A242" s="9" t="s">
        <v>483</v>
      </c>
      <c r="B242" s="26" t="s">
        <v>43</v>
      </c>
      <c r="C242" s="8">
        <v>2314</v>
      </c>
      <c r="D242" s="63">
        <v>1456495</v>
      </c>
      <c r="E242" s="27">
        <v>68650</v>
      </c>
      <c r="F242" s="28">
        <f t="shared" si="36"/>
        <v>49094.3835396941</v>
      </c>
      <c r="G242" s="29">
        <f t="shared" si="37"/>
        <v>0.0023361925762939526</v>
      </c>
      <c r="H242" s="7">
        <f t="shared" si="38"/>
        <v>21.216241806263657</v>
      </c>
      <c r="I242" s="7">
        <f t="shared" si="46"/>
        <v>25954.383539694103</v>
      </c>
      <c r="J242" s="7">
        <f t="shared" si="47"/>
        <v>25954.383539694103</v>
      </c>
      <c r="K242" s="7">
        <f t="shared" si="39"/>
        <v>0.003282469686674389</v>
      </c>
      <c r="L242" s="30">
        <f t="shared" si="40"/>
        <v>109464.42255615837</v>
      </c>
      <c r="M242" s="10">
        <f t="shared" si="41"/>
        <v>51580.65250310462</v>
      </c>
      <c r="N242" s="31">
        <f t="shared" si="42"/>
        <v>161045.07505926298</v>
      </c>
      <c r="O242" s="7">
        <f t="shared" si="43"/>
        <v>25954.383539694103</v>
      </c>
      <c r="P242" s="7">
        <f t="shared" si="44"/>
        <v>25954.383539694103</v>
      </c>
      <c r="Q242" s="7">
        <f t="shared" si="45"/>
        <v>0.003282469686674389</v>
      </c>
    </row>
    <row r="243" spans="1:17" s="4" customFormat="1" ht="12.75">
      <c r="A243" s="25" t="s">
        <v>497</v>
      </c>
      <c r="B243" s="26" t="s">
        <v>452</v>
      </c>
      <c r="C243" s="58">
        <v>3713</v>
      </c>
      <c r="D243" s="63">
        <v>3491210</v>
      </c>
      <c r="E243" s="27">
        <v>299450</v>
      </c>
      <c r="F243" s="28">
        <f t="shared" si="36"/>
        <v>43288.90542661546</v>
      </c>
      <c r="G243" s="29">
        <f t="shared" si="37"/>
        <v>0.0020599346035536387</v>
      </c>
      <c r="H243" s="7">
        <f t="shared" si="38"/>
        <v>11.65874102521289</v>
      </c>
      <c r="I243" s="7">
        <f t="shared" si="46"/>
        <v>6158.905426615463</v>
      </c>
      <c r="J243" s="7">
        <f t="shared" si="47"/>
        <v>6158.905426615463</v>
      </c>
      <c r="K243" s="7">
        <f t="shared" si="39"/>
        <v>0.0007789212305906273</v>
      </c>
      <c r="L243" s="30">
        <f t="shared" si="40"/>
        <v>96520.1046221781</v>
      </c>
      <c r="M243" s="10">
        <f t="shared" si="41"/>
        <v>12239.950146528568</v>
      </c>
      <c r="N243" s="31">
        <f t="shared" si="42"/>
        <v>108760.05476870667</v>
      </c>
      <c r="O243" s="7">
        <f t="shared" si="43"/>
        <v>6158.905426615463</v>
      </c>
      <c r="P243" s="7">
        <f t="shared" si="44"/>
        <v>6158.905426615463</v>
      </c>
      <c r="Q243" s="7">
        <f t="shared" si="45"/>
        <v>0.0007789212305906273</v>
      </c>
    </row>
    <row r="244" spans="1:17" s="4" customFormat="1" ht="12.75">
      <c r="A244" s="25" t="s">
        <v>491</v>
      </c>
      <c r="B244" s="26" t="s">
        <v>287</v>
      </c>
      <c r="C244" s="58">
        <v>5085</v>
      </c>
      <c r="D244" s="63">
        <v>6569075</v>
      </c>
      <c r="E244" s="27">
        <v>314700</v>
      </c>
      <c r="F244" s="28">
        <f t="shared" si="36"/>
        <v>106144.7295042898</v>
      </c>
      <c r="G244" s="29">
        <f t="shared" si="37"/>
        <v>0.0050509755129149875</v>
      </c>
      <c r="H244" s="7">
        <f t="shared" si="38"/>
        <v>20.874086431522084</v>
      </c>
      <c r="I244" s="7">
        <f t="shared" si="46"/>
        <v>55294.7295042898</v>
      </c>
      <c r="J244" s="7">
        <f t="shared" si="47"/>
        <v>55294.7295042898</v>
      </c>
      <c r="K244" s="7">
        <f t="shared" si="39"/>
        <v>0.006993164493893828</v>
      </c>
      <c r="L244" s="30">
        <f t="shared" si="40"/>
        <v>236668.03990261708</v>
      </c>
      <c r="M244" s="10">
        <f t="shared" si="41"/>
        <v>109890.42461563136</v>
      </c>
      <c r="N244" s="31">
        <f t="shared" si="42"/>
        <v>346558.46451824845</v>
      </c>
      <c r="O244" s="7">
        <f t="shared" si="43"/>
        <v>55294.7295042898</v>
      </c>
      <c r="P244" s="7">
        <f t="shared" si="44"/>
        <v>55294.7295042898</v>
      </c>
      <c r="Q244" s="7">
        <f t="shared" si="45"/>
        <v>0.006993164493893828</v>
      </c>
    </row>
    <row r="245" spans="1:17" s="4" customFormat="1" ht="12.75">
      <c r="A245" s="25" t="s">
        <v>490</v>
      </c>
      <c r="B245" s="26" t="s">
        <v>233</v>
      </c>
      <c r="C245" s="58">
        <v>45</v>
      </c>
      <c r="D245" s="63">
        <v>105910</v>
      </c>
      <c r="E245" s="27">
        <v>32850</v>
      </c>
      <c r="F245" s="28">
        <f t="shared" si="36"/>
        <v>145.08219178082192</v>
      </c>
      <c r="G245" s="29">
        <f t="shared" si="37"/>
        <v>6.903843473597541E-06</v>
      </c>
      <c r="H245" s="7">
        <f t="shared" si="38"/>
        <v>3.2240487062404872</v>
      </c>
      <c r="I245" s="7">
        <f t="shared" si="46"/>
        <v>-304.9178082191781</v>
      </c>
      <c r="J245" s="7">
        <f t="shared" si="47"/>
        <v>0</v>
      </c>
      <c r="K245" s="7">
        <f t="shared" si="39"/>
        <v>0</v>
      </c>
      <c r="L245" s="30">
        <f t="shared" si="40"/>
        <v>323.4858491222121</v>
      </c>
      <c r="M245" s="10">
        <f t="shared" si="41"/>
        <v>0</v>
      </c>
      <c r="N245" s="31">
        <f t="shared" si="42"/>
        <v>323.4858491222121</v>
      </c>
      <c r="O245" s="7">
        <f t="shared" si="43"/>
        <v>-304.9178082191781</v>
      </c>
      <c r="P245" s="7">
        <f t="shared" si="44"/>
        <v>0</v>
      </c>
      <c r="Q245" s="7">
        <f t="shared" si="45"/>
        <v>0</v>
      </c>
    </row>
    <row r="246" spans="1:17" s="4" customFormat="1" ht="12.75">
      <c r="A246" s="25" t="s">
        <v>495</v>
      </c>
      <c r="B246" s="26" t="s">
        <v>381</v>
      </c>
      <c r="C246" s="58">
        <v>2164</v>
      </c>
      <c r="D246" s="63">
        <v>5667413</v>
      </c>
      <c r="E246" s="27">
        <v>409500</v>
      </c>
      <c r="F246" s="28">
        <f t="shared" si="36"/>
        <v>29949.405938949938</v>
      </c>
      <c r="G246" s="29">
        <f t="shared" si="37"/>
        <v>0.0014251646476509524</v>
      </c>
      <c r="H246" s="7">
        <f t="shared" si="38"/>
        <v>13.839836385836385</v>
      </c>
      <c r="I246" s="7">
        <f t="shared" si="46"/>
        <v>8309.405938949938</v>
      </c>
      <c r="J246" s="7">
        <f t="shared" si="47"/>
        <v>8309.405938949938</v>
      </c>
      <c r="K246" s="7">
        <f t="shared" si="39"/>
        <v>0.0010508965881297436</v>
      </c>
      <c r="L246" s="30">
        <f t="shared" si="40"/>
        <v>66777.38247505373</v>
      </c>
      <c r="M246" s="10">
        <f t="shared" si="41"/>
        <v>16513.764605069948</v>
      </c>
      <c r="N246" s="31">
        <f t="shared" si="42"/>
        <v>83291.14708012369</v>
      </c>
      <c r="O246" s="7">
        <f t="shared" si="43"/>
        <v>8309.405938949938</v>
      </c>
      <c r="P246" s="7">
        <f t="shared" si="44"/>
        <v>8309.405938949938</v>
      </c>
      <c r="Q246" s="7">
        <f t="shared" si="45"/>
        <v>0.0010508965881297436</v>
      </c>
    </row>
    <row r="247" spans="1:17" s="4" customFormat="1" ht="12.75">
      <c r="A247" s="9" t="s">
        <v>483</v>
      </c>
      <c r="B247" s="26" t="s">
        <v>44</v>
      </c>
      <c r="C247" s="8">
        <v>984</v>
      </c>
      <c r="D247" s="63">
        <v>909096</v>
      </c>
      <c r="E247" s="27">
        <v>65000</v>
      </c>
      <c r="F247" s="28">
        <f t="shared" si="36"/>
        <v>13762.31483076923</v>
      </c>
      <c r="G247" s="29">
        <f t="shared" si="37"/>
        <v>0.0006548899369368387</v>
      </c>
      <c r="H247" s="7">
        <f t="shared" si="38"/>
        <v>13.986092307692308</v>
      </c>
      <c r="I247" s="7">
        <f t="shared" si="46"/>
        <v>3922.3148307692313</v>
      </c>
      <c r="J247" s="7">
        <f t="shared" si="47"/>
        <v>3922.3148307692313</v>
      </c>
      <c r="K247" s="7">
        <f t="shared" si="39"/>
        <v>0.0004960579978292611</v>
      </c>
      <c r="L247" s="30">
        <f t="shared" si="40"/>
        <v>30685.46211132637</v>
      </c>
      <c r="M247" s="10">
        <f t="shared" si="41"/>
        <v>7795.04386934346</v>
      </c>
      <c r="N247" s="31">
        <f t="shared" si="42"/>
        <v>38480.505980669834</v>
      </c>
      <c r="O247" s="7">
        <f t="shared" si="43"/>
        <v>3922.3148307692313</v>
      </c>
      <c r="P247" s="7">
        <f t="shared" si="44"/>
        <v>3922.3148307692313</v>
      </c>
      <c r="Q247" s="7">
        <f t="shared" si="45"/>
        <v>0.0004960579978292611</v>
      </c>
    </row>
    <row r="248" spans="1:17" s="4" customFormat="1" ht="12.75">
      <c r="A248" s="9" t="s">
        <v>482</v>
      </c>
      <c r="B248" s="26" t="s">
        <v>5</v>
      </c>
      <c r="C248" s="8">
        <v>9009</v>
      </c>
      <c r="D248" s="63">
        <v>10162883</v>
      </c>
      <c r="E248" s="27">
        <v>534000</v>
      </c>
      <c r="F248" s="28">
        <f t="shared" si="36"/>
        <v>171455.82948876405</v>
      </c>
      <c r="G248" s="29">
        <f t="shared" si="37"/>
        <v>0.008158852543491336</v>
      </c>
      <c r="H248" s="7">
        <f t="shared" si="38"/>
        <v>19.031616104868913</v>
      </c>
      <c r="I248" s="7">
        <f t="shared" si="46"/>
        <v>81365.82948876404</v>
      </c>
      <c r="J248" s="7">
        <f t="shared" si="47"/>
        <v>81365.82948876404</v>
      </c>
      <c r="K248" s="7">
        <f t="shared" si="39"/>
        <v>0.0102903953938847</v>
      </c>
      <c r="L248" s="30">
        <f t="shared" si="40"/>
        <v>382290.4376363141</v>
      </c>
      <c r="M248" s="10">
        <f t="shared" si="41"/>
        <v>161703.03448233104</v>
      </c>
      <c r="N248" s="31">
        <f t="shared" si="42"/>
        <v>543993.4721186451</v>
      </c>
      <c r="O248" s="7">
        <f t="shared" si="43"/>
        <v>81365.82948876404</v>
      </c>
      <c r="P248" s="7">
        <f t="shared" si="44"/>
        <v>81365.82948876404</v>
      </c>
      <c r="Q248" s="7">
        <f t="shared" si="45"/>
        <v>0.0102903953938847</v>
      </c>
    </row>
    <row r="249" spans="1:17" s="4" customFormat="1" ht="12.75">
      <c r="A249" s="25" t="s">
        <v>487</v>
      </c>
      <c r="B249" s="26" t="s">
        <v>167</v>
      </c>
      <c r="C249" s="58">
        <v>3624</v>
      </c>
      <c r="D249" s="63">
        <v>3791068</v>
      </c>
      <c r="E249" s="27">
        <v>330700</v>
      </c>
      <c r="F249" s="28">
        <f t="shared" si="36"/>
        <v>41544.694381614754</v>
      </c>
      <c r="G249" s="29">
        <f t="shared" si="37"/>
        <v>0.0019769350300581088</v>
      </c>
      <c r="H249" s="7">
        <f t="shared" si="38"/>
        <v>11.463767765346235</v>
      </c>
      <c r="I249" s="7">
        <f t="shared" si="46"/>
        <v>5304.694381614756</v>
      </c>
      <c r="J249" s="7">
        <f t="shared" si="47"/>
        <v>5304.694381614756</v>
      </c>
      <c r="K249" s="7">
        <f t="shared" si="39"/>
        <v>0.000670888540970047</v>
      </c>
      <c r="L249" s="30">
        <f t="shared" si="40"/>
        <v>92631.08430883197</v>
      </c>
      <c r="M249" s="10">
        <f t="shared" si="41"/>
        <v>10542.326968189169</v>
      </c>
      <c r="N249" s="31">
        <f t="shared" si="42"/>
        <v>103173.41127702114</v>
      </c>
      <c r="O249" s="7">
        <f t="shared" si="43"/>
        <v>5304.694381614756</v>
      </c>
      <c r="P249" s="7">
        <f t="shared" si="44"/>
        <v>5304.694381614756</v>
      </c>
      <c r="Q249" s="7">
        <f t="shared" si="45"/>
        <v>0.000670888540970047</v>
      </c>
    </row>
    <row r="250" spans="1:17" s="4" customFormat="1" ht="12.75">
      <c r="A250" s="9" t="s">
        <v>483</v>
      </c>
      <c r="B250" s="26" t="s">
        <v>45</v>
      </c>
      <c r="C250" s="8">
        <v>1068</v>
      </c>
      <c r="D250" s="63">
        <v>749922</v>
      </c>
      <c r="E250" s="27">
        <v>53600</v>
      </c>
      <c r="F250" s="28">
        <f t="shared" si="36"/>
        <v>14942.47567164179</v>
      </c>
      <c r="G250" s="29">
        <f t="shared" si="37"/>
        <v>0.0007110487640061334</v>
      </c>
      <c r="H250" s="7">
        <f t="shared" si="38"/>
        <v>13.991082089552238</v>
      </c>
      <c r="I250" s="7">
        <f t="shared" si="46"/>
        <v>4262.4756716417905</v>
      </c>
      <c r="J250" s="7">
        <f t="shared" si="47"/>
        <v>4262.4756716417905</v>
      </c>
      <c r="K250" s="7">
        <f t="shared" si="39"/>
        <v>0.0005390783857745264</v>
      </c>
      <c r="L250" s="30">
        <f t="shared" si="40"/>
        <v>33316.83490094609</v>
      </c>
      <c r="M250" s="10">
        <f t="shared" si="41"/>
        <v>8471.065247442359</v>
      </c>
      <c r="N250" s="31">
        <f t="shared" si="42"/>
        <v>41787.90014838845</v>
      </c>
      <c r="O250" s="7">
        <f t="shared" si="43"/>
        <v>4262.4756716417905</v>
      </c>
      <c r="P250" s="7">
        <f t="shared" si="44"/>
        <v>4262.4756716417905</v>
      </c>
      <c r="Q250" s="7">
        <f t="shared" si="45"/>
        <v>0.0005390783857745264</v>
      </c>
    </row>
    <row r="251" spans="1:17" s="4" customFormat="1" ht="12.75">
      <c r="A251" s="9" t="s">
        <v>482</v>
      </c>
      <c r="B251" s="26" t="s">
        <v>6</v>
      </c>
      <c r="C251" s="8">
        <v>2095</v>
      </c>
      <c r="D251" s="63">
        <v>2613957</v>
      </c>
      <c r="E251" s="27">
        <v>184450</v>
      </c>
      <c r="F251" s="28">
        <f t="shared" si="36"/>
        <v>29689.563106532936</v>
      </c>
      <c r="G251" s="29">
        <f t="shared" si="37"/>
        <v>0.001412799834156452</v>
      </c>
      <c r="H251" s="7">
        <f t="shared" si="38"/>
        <v>14.171629167796151</v>
      </c>
      <c r="I251" s="7">
        <f t="shared" si="46"/>
        <v>8739.563106532938</v>
      </c>
      <c r="J251" s="7">
        <f t="shared" si="47"/>
        <v>8739.563106532938</v>
      </c>
      <c r="K251" s="7">
        <f t="shared" si="39"/>
        <v>0.0011052988767041366</v>
      </c>
      <c r="L251" s="30">
        <f t="shared" si="40"/>
        <v>66198.01792141011</v>
      </c>
      <c r="M251" s="10">
        <f t="shared" si="41"/>
        <v>17368.640905594864</v>
      </c>
      <c r="N251" s="31">
        <f t="shared" si="42"/>
        <v>83566.65882700497</v>
      </c>
      <c r="O251" s="7">
        <f t="shared" si="43"/>
        <v>8739.563106532938</v>
      </c>
      <c r="P251" s="7">
        <f t="shared" si="44"/>
        <v>8739.563106532938</v>
      </c>
      <c r="Q251" s="7">
        <f t="shared" si="45"/>
        <v>0.0011052988767041366</v>
      </c>
    </row>
    <row r="252" spans="1:17" s="4" customFormat="1" ht="12.75">
      <c r="A252" s="9" t="s">
        <v>482</v>
      </c>
      <c r="B252" s="26" t="s">
        <v>7</v>
      </c>
      <c r="C252" s="8">
        <v>3187</v>
      </c>
      <c r="D252" s="63">
        <v>3110508</v>
      </c>
      <c r="E252" s="27">
        <v>151500</v>
      </c>
      <c r="F252" s="28">
        <f t="shared" si="36"/>
        <v>65433.59073267327</v>
      </c>
      <c r="G252" s="29">
        <f t="shared" si="37"/>
        <v>0.0031137058434868078</v>
      </c>
      <c r="H252" s="7">
        <f t="shared" si="38"/>
        <v>20.53140594059406</v>
      </c>
      <c r="I252" s="7">
        <f t="shared" si="46"/>
        <v>33563.59073267326</v>
      </c>
      <c r="J252" s="7">
        <f t="shared" si="47"/>
        <v>33563.59073267326</v>
      </c>
      <c r="K252" s="7">
        <f t="shared" si="39"/>
        <v>0.004244811632202763</v>
      </c>
      <c r="L252" s="30">
        <f t="shared" si="40"/>
        <v>145895.5120505156</v>
      </c>
      <c r="M252" s="10">
        <f t="shared" si="41"/>
        <v>66702.87150880435</v>
      </c>
      <c r="N252" s="31">
        <f t="shared" si="42"/>
        <v>212598.38355931995</v>
      </c>
      <c r="O252" s="7">
        <f t="shared" si="43"/>
        <v>33563.59073267326</v>
      </c>
      <c r="P252" s="7">
        <f t="shared" si="44"/>
        <v>33563.59073267326</v>
      </c>
      <c r="Q252" s="7">
        <f t="shared" si="45"/>
        <v>0.004244811632202763</v>
      </c>
    </row>
    <row r="253" spans="1:17" s="4" customFormat="1" ht="12.75">
      <c r="A253" s="25" t="s">
        <v>484</v>
      </c>
      <c r="B253" s="26" t="s">
        <v>88</v>
      </c>
      <c r="C253" s="58">
        <v>230</v>
      </c>
      <c r="D253" s="63">
        <v>1073750</v>
      </c>
      <c r="E253" s="27">
        <v>140650</v>
      </c>
      <c r="F253" s="28">
        <f t="shared" si="36"/>
        <v>1755.8656238890865</v>
      </c>
      <c r="G253" s="29">
        <f t="shared" si="37"/>
        <v>8.355416525767813E-05</v>
      </c>
      <c r="H253" s="7">
        <f t="shared" si="38"/>
        <v>7.634198364735158</v>
      </c>
      <c r="I253" s="7">
        <f t="shared" si="46"/>
        <v>-544.1343761109136</v>
      </c>
      <c r="J253" s="7">
        <f t="shared" si="47"/>
        <v>0</v>
      </c>
      <c r="K253" s="7">
        <f t="shared" si="39"/>
        <v>0</v>
      </c>
      <c r="L253" s="30">
        <f t="shared" si="40"/>
        <v>3915.0062134872305</v>
      </c>
      <c r="M253" s="10">
        <f t="shared" si="41"/>
        <v>0</v>
      </c>
      <c r="N253" s="31">
        <f t="shared" si="42"/>
        <v>3915.0062134872305</v>
      </c>
      <c r="O253" s="7">
        <f t="shared" si="43"/>
        <v>-544.1343761109136</v>
      </c>
      <c r="P253" s="7">
        <f t="shared" si="44"/>
        <v>0</v>
      </c>
      <c r="Q253" s="7">
        <f t="shared" si="45"/>
        <v>0</v>
      </c>
    </row>
    <row r="254" spans="1:17" s="4" customFormat="1" ht="12.75">
      <c r="A254" s="25" t="s">
        <v>490</v>
      </c>
      <c r="B254" s="26" t="s">
        <v>234</v>
      </c>
      <c r="C254" s="58">
        <v>1140</v>
      </c>
      <c r="D254" s="63">
        <v>4005400</v>
      </c>
      <c r="E254" s="27">
        <v>504850</v>
      </c>
      <c r="F254" s="28">
        <f t="shared" si="36"/>
        <v>9044.579578092502</v>
      </c>
      <c r="G254" s="29">
        <f t="shared" si="37"/>
        <v>0.0004303930132650618</v>
      </c>
      <c r="H254" s="7">
        <f t="shared" si="38"/>
        <v>7.933841735168862</v>
      </c>
      <c r="I254" s="7">
        <f t="shared" si="46"/>
        <v>-2355.4204219074973</v>
      </c>
      <c r="J254" s="7">
        <f t="shared" si="47"/>
        <v>0</v>
      </c>
      <c r="K254" s="7">
        <f t="shared" si="39"/>
        <v>0</v>
      </c>
      <c r="L254" s="30">
        <f t="shared" si="40"/>
        <v>20166.455089076106</v>
      </c>
      <c r="M254" s="10">
        <f t="shared" si="41"/>
        <v>0</v>
      </c>
      <c r="N254" s="31">
        <f t="shared" si="42"/>
        <v>20166.455089076106</v>
      </c>
      <c r="O254" s="7">
        <f t="shared" si="43"/>
        <v>-2355.4204219074973</v>
      </c>
      <c r="P254" s="7">
        <f t="shared" si="44"/>
        <v>0</v>
      </c>
      <c r="Q254" s="7">
        <f t="shared" si="45"/>
        <v>0</v>
      </c>
    </row>
    <row r="255" spans="1:17" s="4" customFormat="1" ht="12.75">
      <c r="A255" s="25" t="s">
        <v>491</v>
      </c>
      <c r="B255" s="26" t="s">
        <v>288</v>
      </c>
      <c r="C255" s="58">
        <v>358</v>
      </c>
      <c r="D255" s="63">
        <v>655945</v>
      </c>
      <c r="E255" s="27">
        <v>45900</v>
      </c>
      <c r="F255" s="28">
        <f t="shared" si="36"/>
        <v>5116.085185185185</v>
      </c>
      <c r="G255" s="29">
        <f t="shared" si="37"/>
        <v>0.00024345270003550337</v>
      </c>
      <c r="H255" s="7">
        <f t="shared" si="38"/>
        <v>14.290740740740741</v>
      </c>
      <c r="I255" s="7">
        <f t="shared" si="46"/>
        <v>1536.0851851851853</v>
      </c>
      <c r="J255" s="7">
        <f t="shared" si="47"/>
        <v>1536.0851851851853</v>
      </c>
      <c r="K255" s="7">
        <f t="shared" si="39"/>
        <v>0.00019426980605448095</v>
      </c>
      <c r="L255" s="30">
        <f t="shared" si="40"/>
        <v>11407.197120452984</v>
      </c>
      <c r="M255" s="10">
        <f t="shared" si="41"/>
        <v>3052.751225280613</v>
      </c>
      <c r="N255" s="31">
        <f t="shared" si="42"/>
        <v>14459.948345733597</v>
      </c>
      <c r="O255" s="7">
        <f t="shared" si="43"/>
        <v>1536.0851851851853</v>
      </c>
      <c r="P255" s="7">
        <f t="shared" si="44"/>
        <v>1536.0851851851853</v>
      </c>
      <c r="Q255" s="7">
        <f t="shared" si="45"/>
        <v>0.00019426980605448095</v>
      </c>
    </row>
    <row r="256" spans="1:17" s="4" customFormat="1" ht="12.75">
      <c r="A256" s="25" t="s">
        <v>496</v>
      </c>
      <c r="B256" s="26" t="s">
        <v>417</v>
      </c>
      <c r="C256" s="58">
        <v>1359</v>
      </c>
      <c r="D256" s="63">
        <v>2585991</v>
      </c>
      <c r="E256" s="27">
        <v>167250</v>
      </c>
      <c r="F256" s="28">
        <f t="shared" si="36"/>
        <v>21012.626421524663</v>
      </c>
      <c r="G256" s="29">
        <f t="shared" si="37"/>
        <v>0.0009999013800573318</v>
      </c>
      <c r="H256" s="7">
        <f t="shared" si="38"/>
        <v>15.461829596412556</v>
      </c>
      <c r="I256" s="7">
        <f t="shared" si="46"/>
        <v>7422.626421524665</v>
      </c>
      <c r="J256" s="7">
        <f t="shared" si="47"/>
        <v>7422.626421524665</v>
      </c>
      <c r="K256" s="7">
        <f t="shared" si="39"/>
        <v>0.0009387449402102142</v>
      </c>
      <c r="L256" s="30">
        <f t="shared" si="40"/>
        <v>46851.286273118276</v>
      </c>
      <c r="M256" s="10">
        <f t="shared" si="41"/>
        <v>14751.416211580694</v>
      </c>
      <c r="N256" s="31">
        <f t="shared" si="42"/>
        <v>61602.702484698966</v>
      </c>
      <c r="O256" s="7">
        <f t="shared" si="43"/>
        <v>7422.626421524665</v>
      </c>
      <c r="P256" s="7">
        <f t="shared" si="44"/>
        <v>7422.626421524665</v>
      </c>
      <c r="Q256" s="7">
        <f t="shared" si="45"/>
        <v>0.0009387449402102142</v>
      </c>
    </row>
    <row r="257" spans="1:17" s="4" customFormat="1" ht="12.75">
      <c r="A257" s="9" t="s">
        <v>483</v>
      </c>
      <c r="B257" s="26" t="s">
        <v>46</v>
      </c>
      <c r="C257" s="8">
        <v>404</v>
      </c>
      <c r="D257" s="63">
        <v>349792</v>
      </c>
      <c r="E257" s="27">
        <v>23850</v>
      </c>
      <c r="F257" s="28">
        <f t="shared" si="36"/>
        <v>5925.197819706499</v>
      </c>
      <c r="G257" s="29">
        <f t="shared" si="37"/>
        <v>0.0002819549235867172</v>
      </c>
      <c r="H257" s="7">
        <f t="shared" si="38"/>
        <v>14.666331236897275</v>
      </c>
      <c r="I257" s="7">
        <f t="shared" si="46"/>
        <v>1885.1978197064989</v>
      </c>
      <c r="J257" s="7">
        <f t="shared" si="47"/>
        <v>1885.1978197064989</v>
      </c>
      <c r="K257" s="7">
        <f t="shared" si="39"/>
        <v>0.0002384223338268571</v>
      </c>
      <c r="L257" s="30">
        <f t="shared" si="40"/>
        <v>13211.253734162314</v>
      </c>
      <c r="M257" s="10">
        <f t="shared" si="41"/>
        <v>3746.563022357088</v>
      </c>
      <c r="N257" s="31">
        <f t="shared" si="42"/>
        <v>16957.8167565194</v>
      </c>
      <c r="O257" s="7">
        <f t="shared" si="43"/>
        <v>1885.1978197064989</v>
      </c>
      <c r="P257" s="7">
        <f t="shared" si="44"/>
        <v>1885.1978197064989</v>
      </c>
      <c r="Q257" s="7">
        <f t="shared" si="45"/>
        <v>0.0002384223338268571</v>
      </c>
    </row>
    <row r="258" spans="1:17" s="4" customFormat="1" ht="12.75">
      <c r="A258" s="25" t="s">
        <v>497</v>
      </c>
      <c r="B258" s="26" t="s">
        <v>453</v>
      </c>
      <c r="C258" s="58">
        <v>4344</v>
      </c>
      <c r="D258" s="63">
        <v>5301195</v>
      </c>
      <c r="E258" s="27">
        <v>445400</v>
      </c>
      <c r="F258" s="28">
        <f t="shared" si="36"/>
        <v>51702.71908396947</v>
      </c>
      <c r="G258" s="29">
        <f t="shared" si="37"/>
        <v>0.0024603121536401667</v>
      </c>
      <c r="H258" s="7">
        <f t="shared" si="38"/>
        <v>11.902099236641222</v>
      </c>
      <c r="I258" s="7">
        <f t="shared" si="46"/>
        <v>8262.719083969469</v>
      </c>
      <c r="J258" s="7">
        <f t="shared" si="47"/>
        <v>8262.719083969469</v>
      </c>
      <c r="K258" s="7">
        <f t="shared" si="39"/>
        <v>0.0010449920677621078</v>
      </c>
      <c r="L258" s="30">
        <f t="shared" si="40"/>
        <v>115280.1579539958</v>
      </c>
      <c r="M258" s="10">
        <f t="shared" si="41"/>
        <v>16420.981108997792</v>
      </c>
      <c r="N258" s="31">
        <f t="shared" si="42"/>
        <v>131701.1390629936</v>
      </c>
      <c r="O258" s="7">
        <f t="shared" si="43"/>
        <v>8262.719083969469</v>
      </c>
      <c r="P258" s="7">
        <f t="shared" si="44"/>
        <v>8262.719083969469</v>
      </c>
      <c r="Q258" s="7">
        <f t="shared" si="45"/>
        <v>0.0010449920677621078</v>
      </c>
    </row>
    <row r="259" spans="1:17" s="4" customFormat="1" ht="12.75">
      <c r="A259" s="25" t="s">
        <v>496</v>
      </c>
      <c r="B259" s="26" t="s">
        <v>418</v>
      </c>
      <c r="C259" s="58">
        <v>2221</v>
      </c>
      <c r="D259" s="63">
        <v>2703385</v>
      </c>
      <c r="E259" s="27">
        <v>132350</v>
      </c>
      <c r="F259" s="28">
        <f t="shared" si="36"/>
        <v>45366.21144692104</v>
      </c>
      <c r="G259" s="29">
        <f t="shared" si="37"/>
        <v>0.0021587847479780996</v>
      </c>
      <c r="H259" s="7">
        <f t="shared" si="38"/>
        <v>20.426029467321495</v>
      </c>
      <c r="I259" s="7">
        <f t="shared" si="46"/>
        <v>23156.21144692104</v>
      </c>
      <c r="J259" s="7">
        <f t="shared" si="47"/>
        <v>23156.21144692104</v>
      </c>
      <c r="K259" s="7">
        <f t="shared" si="39"/>
        <v>0.0029285828352075224</v>
      </c>
      <c r="L259" s="30">
        <f t="shared" si="40"/>
        <v>101151.81781603723</v>
      </c>
      <c r="M259" s="10">
        <f t="shared" si="41"/>
        <v>46019.68272932923</v>
      </c>
      <c r="N259" s="31">
        <f t="shared" si="42"/>
        <v>147171.50054536646</v>
      </c>
      <c r="O259" s="7">
        <f t="shared" si="43"/>
        <v>23156.21144692104</v>
      </c>
      <c r="P259" s="7">
        <f t="shared" si="44"/>
        <v>23156.21144692104</v>
      </c>
      <c r="Q259" s="7">
        <f t="shared" si="45"/>
        <v>0.0029285828352075224</v>
      </c>
    </row>
    <row r="260" spans="1:17" s="4" customFormat="1" ht="12.75">
      <c r="A260" s="25" t="s">
        <v>496</v>
      </c>
      <c r="B260" s="26" t="s">
        <v>419</v>
      </c>
      <c r="C260" s="58">
        <v>1119</v>
      </c>
      <c r="D260" s="63">
        <v>1589708</v>
      </c>
      <c r="E260" s="27">
        <v>104350</v>
      </c>
      <c r="F260" s="28">
        <f t="shared" si="36"/>
        <v>17047.276013416387</v>
      </c>
      <c r="G260" s="29">
        <f t="shared" si="37"/>
        <v>0.000811207246066695</v>
      </c>
      <c r="H260" s="7">
        <f t="shared" si="38"/>
        <v>15.234384283660757</v>
      </c>
      <c r="I260" s="7">
        <f t="shared" si="46"/>
        <v>5857.276013416387</v>
      </c>
      <c r="J260" s="7">
        <f t="shared" si="47"/>
        <v>5857.276013416387</v>
      </c>
      <c r="K260" s="7">
        <f t="shared" si="39"/>
        <v>0.0007407739402139891</v>
      </c>
      <c r="L260" s="30">
        <f t="shared" si="40"/>
        <v>38009.85144166863</v>
      </c>
      <c r="M260" s="10">
        <f t="shared" si="41"/>
        <v>11640.504510567212</v>
      </c>
      <c r="N260" s="31">
        <f t="shared" si="42"/>
        <v>49650.35595223584</v>
      </c>
      <c r="O260" s="7">
        <f t="shared" si="43"/>
        <v>5857.276013416387</v>
      </c>
      <c r="P260" s="7">
        <f t="shared" si="44"/>
        <v>5857.276013416387</v>
      </c>
      <c r="Q260" s="7">
        <f t="shared" si="45"/>
        <v>0.0007407739402139891</v>
      </c>
    </row>
    <row r="261" spans="1:17" s="4" customFormat="1" ht="12.75">
      <c r="A261" s="9" t="s">
        <v>483</v>
      </c>
      <c r="B261" s="26" t="s">
        <v>47</v>
      </c>
      <c r="C261" s="8">
        <v>79</v>
      </c>
      <c r="D261" s="63">
        <v>93357</v>
      </c>
      <c r="E261" s="27">
        <v>7450</v>
      </c>
      <c r="F261" s="28">
        <f t="shared" si="36"/>
        <v>989.9601342281879</v>
      </c>
      <c r="G261" s="29">
        <f t="shared" si="37"/>
        <v>4.710798567296295E-05</v>
      </c>
      <c r="H261" s="7">
        <f t="shared" si="38"/>
        <v>12.531140939597316</v>
      </c>
      <c r="I261" s="7">
        <f t="shared" si="46"/>
        <v>199.96013422818797</v>
      </c>
      <c r="J261" s="7">
        <f t="shared" si="47"/>
        <v>199.96013422818797</v>
      </c>
      <c r="K261" s="7">
        <f t="shared" si="39"/>
        <v>2.5289103019670673E-05</v>
      </c>
      <c r="L261" s="30">
        <f t="shared" si="40"/>
        <v>2207.2874050712817</v>
      </c>
      <c r="M261" s="10">
        <f t="shared" si="41"/>
        <v>397.3923781439149</v>
      </c>
      <c r="N261" s="31">
        <f t="shared" si="42"/>
        <v>2604.6797832151965</v>
      </c>
      <c r="O261" s="7">
        <f t="shared" si="43"/>
        <v>199.96013422818797</v>
      </c>
      <c r="P261" s="7">
        <f t="shared" si="44"/>
        <v>199.96013422818797</v>
      </c>
      <c r="Q261" s="7">
        <f t="shared" si="45"/>
        <v>2.5289103019670673E-05</v>
      </c>
    </row>
    <row r="262" spans="1:17" s="4" customFormat="1" ht="12.75">
      <c r="A262" s="9" t="s">
        <v>483</v>
      </c>
      <c r="B262" s="26" t="s">
        <v>48</v>
      </c>
      <c r="C262" s="8">
        <v>4035</v>
      </c>
      <c r="D262" s="63">
        <v>5778315</v>
      </c>
      <c r="E262" s="27">
        <v>294750</v>
      </c>
      <c r="F262" s="28">
        <f t="shared" si="36"/>
        <v>79102.63282442748</v>
      </c>
      <c r="G262" s="29">
        <f t="shared" si="37"/>
        <v>0.0037641573281049345</v>
      </c>
      <c r="H262" s="7">
        <f t="shared" si="38"/>
        <v>19.60412213740458</v>
      </c>
      <c r="I262" s="7">
        <f t="shared" si="46"/>
        <v>38752.632824427485</v>
      </c>
      <c r="J262" s="7">
        <f t="shared" si="47"/>
        <v>38752.632824427485</v>
      </c>
      <c r="K262" s="7">
        <f t="shared" si="39"/>
        <v>0.0049010735442998445</v>
      </c>
      <c r="L262" s="30">
        <f t="shared" si="40"/>
        <v>176373.00645188478</v>
      </c>
      <c r="M262" s="10">
        <f t="shared" si="41"/>
        <v>77015.35597022153</v>
      </c>
      <c r="N262" s="31">
        <f t="shared" si="42"/>
        <v>253388.36242210632</v>
      </c>
      <c r="O262" s="7">
        <f t="shared" si="43"/>
        <v>38752.632824427485</v>
      </c>
      <c r="P262" s="7">
        <f t="shared" si="44"/>
        <v>38752.632824427485</v>
      </c>
      <c r="Q262" s="7">
        <f t="shared" si="45"/>
        <v>0.0049010735442998445</v>
      </c>
    </row>
    <row r="263" spans="1:17" s="4" customFormat="1" ht="12.75">
      <c r="A263" s="25" t="s">
        <v>494</v>
      </c>
      <c r="B263" s="26" t="s">
        <v>356</v>
      </c>
      <c r="C263" s="58">
        <v>4855</v>
      </c>
      <c r="D263" s="63">
        <v>8294381.817</v>
      </c>
      <c r="E263" s="27">
        <v>491600</v>
      </c>
      <c r="F263" s="28">
        <f aca="true" t="shared" si="48" ref="F263:F326">(C263*D263)/E263</f>
        <v>81914.61294046989</v>
      </c>
      <c r="G263" s="29">
        <f aca="true" t="shared" si="49" ref="G263:G326">F263/$F$500</f>
        <v>0.0038979674831193674</v>
      </c>
      <c r="H263" s="7">
        <f aca="true" t="shared" si="50" ref="H263:H326">D263/E263</f>
        <v>16.872216877542716</v>
      </c>
      <c r="I263" s="7">
        <f t="shared" si="46"/>
        <v>33364.61294046989</v>
      </c>
      <c r="J263" s="7">
        <f t="shared" si="47"/>
        <v>33364.61294046989</v>
      </c>
      <c r="K263" s="7">
        <f aca="true" t="shared" si="51" ref="K263:K326">J263/$J$500</f>
        <v>0.004219646766690542</v>
      </c>
      <c r="L263" s="30">
        <f aca="true" t="shared" si="52" ref="L263:L326">$B$509*G263</f>
        <v>182642.80265765867</v>
      </c>
      <c r="M263" s="10">
        <f aca="true" t="shared" si="53" ref="M263:M326">$G$509*K263</f>
        <v>66307.4313959702</v>
      </c>
      <c r="N263" s="31">
        <f aca="true" t="shared" si="54" ref="N263:N326">L263+M263</f>
        <v>248950.23405362887</v>
      </c>
      <c r="O263" s="7">
        <f aca="true" t="shared" si="55" ref="O263:O326">(H263-10)*C263</f>
        <v>33364.61294046989</v>
      </c>
      <c r="P263" s="7">
        <f aca="true" t="shared" si="56" ref="P263:P326">IF(O263&gt;0,O263,0)</f>
        <v>33364.61294046989</v>
      </c>
      <c r="Q263" s="7">
        <f aca="true" t="shared" si="57" ref="Q263:Q326">P263/$P$500</f>
        <v>0.004219646766690542</v>
      </c>
    </row>
    <row r="264" spans="1:17" s="4" customFormat="1" ht="12.75">
      <c r="A264" s="25" t="s">
        <v>490</v>
      </c>
      <c r="B264" s="26" t="s">
        <v>235</v>
      </c>
      <c r="C264" s="58">
        <v>46</v>
      </c>
      <c r="D264" s="63">
        <v>139014</v>
      </c>
      <c r="E264" s="27">
        <v>20100</v>
      </c>
      <c r="F264" s="28">
        <f t="shared" si="48"/>
        <v>318.1414925373134</v>
      </c>
      <c r="G264" s="29">
        <f t="shared" si="49"/>
        <v>1.5138998384119043E-05</v>
      </c>
      <c r="H264" s="7">
        <f t="shared" si="50"/>
        <v>6.916119402985075</v>
      </c>
      <c r="I264" s="7">
        <f aca="true" t="shared" si="58" ref="I264:I327">(H264-10)*C264</f>
        <v>-141.85850746268656</v>
      </c>
      <c r="J264" s="7">
        <f aca="true" t="shared" si="59" ref="J264:J327">IF(I264&gt;0,I264,0)</f>
        <v>0</v>
      </c>
      <c r="K264" s="7">
        <f t="shared" si="51"/>
        <v>0</v>
      </c>
      <c r="L264" s="30">
        <f t="shared" si="52"/>
        <v>709.3515033872319</v>
      </c>
      <c r="M264" s="10">
        <f t="shared" si="53"/>
        <v>0</v>
      </c>
      <c r="N264" s="31">
        <f t="shared" si="54"/>
        <v>709.3515033872319</v>
      </c>
      <c r="O264" s="7">
        <f t="shared" si="55"/>
        <v>-141.85850746268656</v>
      </c>
      <c r="P264" s="7">
        <f t="shared" si="56"/>
        <v>0</v>
      </c>
      <c r="Q264" s="7">
        <f t="shared" si="57"/>
        <v>0</v>
      </c>
    </row>
    <row r="265" spans="1:17" s="4" customFormat="1" ht="12.75">
      <c r="A265" s="25" t="s">
        <v>487</v>
      </c>
      <c r="B265" s="26" t="s">
        <v>168</v>
      </c>
      <c r="C265" s="58">
        <v>2580</v>
      </c>
      <c r="D265" s="63">
        <v>4504230</v>
      </c>
      <c r="E265" s="27">
        <v>310050</v>
      </c>
      <c r="F265" s="28">
        <f t="shared" si="48"/>
        <v>37480.77213352685</v>
      </c>
      <c r="G265" s="29">
        <f t="shared" si="49"/>
        <v>0.0017835502821074078</v>
      </c>
      <c r="H265" s="7">
        <f t="shared" si="50"/>
        <v>14.527431059506531</v>
      </c>
      <c r="I265" s="7">
        <f t="shared" si="58"/>
        <v>11680.77213352685</v>
      </c>
      <c r="J265" s="7">
        <f t="shared" si="59"/>
        <v>11680.77213352685</v>
      </c>
      <c r="K265" s="7">
        <f t="shared" si="51"/>
        <v>0.0014772757128526548</v>
      </c>
      <c r="L265" s="30">
        <f t="shared" si="52"/>
        <v>83569.86650495853</v>
      </c>
      <c r="M265" s="10">
        <f t="shared" si="53"/>
        <v>23213.87627897008</v>
      </c>
      <c r="N265" s="31">
        <f t="shared" si="54"/>
        <v>106783.74278392861</v>
      </c>
      <c r="O265" s="7">
        <f t="shared" si="55"/>
        <v>11680.77213352685</v>
      </c>
      <c r="P265" s="7">
        <f t="shared" si="56"/>
        <v>11680.77213352685</v>
      </c>
      <c r="Q265" s="7">
        <f t="shared" si="57"/>
        <v>0.0014772757128526548</v>
      </c>
    </row>
    <row r="266" spans="1:17" s="4" customFormat="1" ht="12.75">
      <c r="A266" s="9" t="s">
        <v>483</v>
      </c>
      <c r="B266" s="26" t="s">
        <v>49</v>
      </c>
      <c r="C266" s="8">
        <v>1948</v>
      </c>
      <c r="D266" s="63">
        <v>1677717</v>
      </c>
      <c r="E266" s="27">
        <v>127950</v>
      </c>
      <c r="F266" s="28">
        <f t="shared" si="48"/>
        <v>25542.73322391559</v>
      </c>
      <c r="G266" s="29">
        <f t="shared" si="49"/>
        <v>0.0012154698650553688</v>
      </c>
      <c r="H266" s="7">
        <f t="shared" si="50"/>
        <v>13.112286049237984</v>
      </c>
      <c r="I266" s="7">
        <f t="shared" si="58"/>
        <v>6062.733223915592</v>
      </c>
      <c r="J266" s="7">
        <f t="shared" si="59"/>
        <v>6062.733223915592</v>
      </c>
      <c r="K266" s="7">
        <f t="shared" si="51"/>
        <v>0.0007667582624515369</v>
      </c>
      <c r="L266" s="30">
        <f t="shared" si="52"/>
        <v>56951.943201430884</v>
      </c>
      <c r="M266" s="10">
        <f t="shared" si="53"/>
        <v>12048.821547371763</v>
      </c>
      <c r="N266" s="31">
        <f t="shared" si="54"/>
        <v>69000.76474880264</v>
      </c>
      <c r="O266" s="7">
        <f t="shared" si="55"/>
        <v>6062.733223915592</v>
      </c>
      <c r="P266" s="7">
        <f t="shared" si="56"/>
        <v>6062.733223915592</v>
      </c>
      <c r="Q266" s="7">
        <f t="shared" si="57"/>
        <v>0.0007667582624515369</v>
      </c>
    </row>
    <row r="267" spans="1:17" s="4" customFormat="1" ht="12.75">
      <c r="A267" s="25" t="s">
        <v>486</v>
      </c>
      <c r="B267" s="26" t="s">
        <v>138</v>
      </c>
      <c r="C267" s="58">
        <v>513</v>
      </c>
      <c r="D267" s="63">
        <v>862953</v>
      </c>
      <c r="E267" s="27">
        <v>69300</v>
      </c>
      <c r="F267" s="28">
        <f t="shared" si="48"/>
        <v>6388.0936363636365</v>
      </c>
      <c r="G267" s="29">
        <f t="shared" si="49"/>
        <v>0.000303982163619125</v>
      </c>
      <c r="H267" s="7">
        <f t="shared" si="50"/>
        <v>12.452424242424243</v>
      </c>
      <c r="I267" s="7">
        <f t="shared" si="58"/>
        <v>1258.0936363636367</v>
      </c>
      <c r="J267" s="7">
        <f t="shared" si="59"/>
        <v>1258.0936363636367</v>
      </c>
      <c r="K267" s="7">
        <f t="shared" si="51"/>
        <v>0.00015911201350807583</v>
      </c>
      <c r="L267" s="30">
        <f t="shared" si="52"/>
        <v>14243.360048992938</v>
      </c>
      <c r="M267" s="10">
        <f t="shared" si="53"/>
        <v>2500.2824888671903</v>
      </c>
      <c r="N267" s="31">
        <f t="shared" si="54"/>
        <v>16743.642537860127</v>
      </c>
      <c r="O267" s="7">
        <f t="shared" si="55"/>
        <v>1258.0936363636367</v>
      </c>
      <c r="P267" s="7">
        <f t="shared" si="56"/>
        <v>1258.0936363636367</v>
      </c>
      <c r="Q267" s="7">
        <f t="shared" si="57"/>
        <v>0.00015911201350807583</v>
      </c>
    </row>
    <row r="268" spans="1:17" s="4" customFormat="1" ht="12.75">
      <c r="A268" s="9" t="s">
        <v>483</v>
      </c>
      <c r="B268" s="26" t="s">
        <v>50</v>
      </c>
      <c r="C268" s="8">
        <v>1493</v>
      </c>
      <c r="D268" s="63">
        <v>1803675</v>
      </c>
      <c r="E268" s="27">
        <v>100050</v>
      </c>
      <c r="F268" s="28">
        <f t="shared" si="48"/>
        <v>26915.41004497751</v>
      </c>
      <c r="G268" s="29">
        <f t="shared" si="49"/>
        <v>0.0012807897075262052</v>
      </c>
      <c r="H268" s="7">
        <f t="shared" si="50"/>
        <v>18.027736131934034</v>
      </c>
      <c r="I268" s="7">
        <f t="shared" si="58"/>
        <v>11985.410044977514</v>
      </c>
      <c r="J268" s="7">
        <f t="shared" si="59"/>
        <v>11985.410044977514</v>
      </c>
      <c r="K268" s="7">
        <f t="shared" si="51"/>
        <v>0.0015158034901824177</v>
      </c>
      <c r="L268" s="30">
        <f t="shared" si="52"/>
        <v>60012.56367856302</v>
      </c>
      <c r="M268" s="10">
        <f t="shared" si="53"/>
        <v>23819.30087808554</v>
      </c>
      <c r="N268" s="31">
        <f t="shared" si="54"/>
        <v>83831.86455664856</v>
      </c>
      <c r="O268" s="7">
        <f t="shared" si="55"/>
        <v>11985.410044977514</v>
      </c>
      <c r="P268" s="7">
        <f t="shared" si="56"/>
        <v>11985.410044977514</v>
      </c>
      <c r="Q268" s="7">
        <f t="shared" si="57"/>
        <v>0.0015158034901824177</v>
      </c>
    </row>
    <row r="269" spans="1:17" s="4" customFormat="1" ht="12.75">
      <c r="A269" s="25" t="s">
        <v>496</v>
      </c>
      <c r="B269" s="26" t="s">
        <v>420</v>
      </c>
      <c r="C269" s="58">
        <v>518</v>
      </c>
      <c r="D269" s="63">
        <v>513777</v>
      </c>
      <c r="E269" s="27">
        <v>37000</v>
      </c>
      <c r="F269" s="28">
        <f t="shared" si="48"/>
        <v>7192.878</v>
      </c>
      <c r="G269" s="29">
        <f t="shared" si="49"/>
        <v>0.00034227842319685425</v>
      </c>
      <c r="H269" s="7">
        <f t="shared" si="50"/>
        <v>13.885864864864866</v>
      </c>
      <c r="I269" s="7">
        <f t="shared" si="58"/>
        <v>2012.8780000000004</v>
      </c>
      <c r="J269" s="7">
        <f t="shared" si="59"/>
        <v>2012.8780000000004</v>
      </c>
      <c r="K269" s="7">
        <f t="shared" si="51"/>
        <v>0.0002545701387154443</v>
      </c>
      <c r="L269" s="30">
        <f t="shared" si="52"/>
        <v>16037.766033874132</v>
      </c>
      <c r="M269" s="10">
        <f t="shared" si="53"/>
        <v>4000.309253747274</v>
      </c>
      <c r="N269" s="31">
        <f t="shared" si="54"/>
        <v>20038.075287621406</v>
      </c>
      <c r="O269" s="7">
        <f t="shared" si="55"/>
        <v>2012.8780000000004</v>
      </c>
      <c r="P269" s="7">
        <f t="shared" si="56"/>
        <v>2012.8780000000004</v>
      </c>
      <c r="Q269" s="7">
        <f t="shared" si="57"/>
        <v>0.0002545701387154443</v>
      </c>
    </row>
    <row r="270" spans="1:17" s="4" customFormat="1" ht="12.75">
      <c r="A270" s="9" t="s">
        <v>483</v>
      </c>
      <c r="B270" s="26" t="s">
        <v>51</v>
      </c>
      <c r="C270" s="8">
        <v>249</v>
      </c>
      <c r="D270" s="63">
        <v>475585</v>
      </c>
      <c r="E270" s="27">
        <v>25450</v>
      </c>
      <c r="F270" s="28">
        <f t="shared" si="48"/>
        <v>4653.071316306483</v>
      </c>
      <c r="G270" s="29">
        <f t="shared" si="49"/>
        <v>0.00022141984240076006</v>
      </c>
      <c r="H270" s="7">
        <f t="shared" si="50"/>
        <v>18.687033398821217</v>
      </c>
      <c r="I270" s="7">
        <f t="shared" si="58"/>
        <v>2163.071316306483</v>
      </c>
      <c r="J270" s="7">
        <f t="shared" si="59"/>
        <v>2163.071316306483</v>
      </c>
      <c r="K270" s="7">
        <f t="shared" si="51"/>
        <v>0.00027356519622328824</v>
      </c>
      <c r="L270" s="30">
        <f t="shared" si="52"/>
        <v>10374.82758776864</v>
      </c>
      <c r="M270" s="10">
        <f t="shared" si="53"/>
        <v>4298.797146740199</v>
      </c>
      <c r="N270" s="31">
        <f t="shared" si="54"/>
        <v>14673.624734508838</v>
      </c>
      <c r="O270" s="7">
        <f t="shared" si="55"/>
        <v>2163.071316306483</v>
      </c>
      <c r="P270" s="7">
        <f t="shared" si="56"/>
        <v>2163.071316306483</v>
      </c>
      <c r="Q270" s="7">
        <f t="shared" si="57"/>
        <v>0.00027356519622328824</v>
      </c>
    </row>
    <row r="271" spans="1:17" s="4" customFormat="1" ht="12.75">
      <c r="A271" s="25" t="s">
        <v>488</v>
      </c>
      <c r="B271" s="26" t="s">
        <v>191</v>
      </c>
      <c r="C271" s="58">
        <v>74</v>
      </c>
      <c r="D271" s="63">
        <v>276748</v>
      </c>
      <c r="E271" s="27">
        <v>34750</v>
      </c>
      <c r="F271" s="28">
        <f t="shared" si="48"/>
        <v>589.3338705035972</v>
      </c>
      <c r="G271" s="29">
        <f t="shared" si="49"/>
        <v>2.8043888403566742E-05</v>
      </c>
      <c r="H271" s="7">
        <f t="shared" si="50"/>
        <v>7.9639712230215824</v>
      </c>
      <c r="I271" s="7">
        <f t="shared" si="58"/>
        <v>-150.6661294964029</v>
      </c>
      <c r="J271" s="7">
        <f t="shared" si="59"/>
        <v>0</v>
      </c>
      <c r="K271" s="7">
        <f t="shared" si="51"/>
        <v>0</v>
      </c>
      <c r="L271" s="30">
        <f t="shared" si="52"/>
        <v>1314.0218325646795</v>
      </c>
      <c r="M271" s="10">
        <f t="shared" si="53"/>
        <v>0</v>
      </c>
      <c r="N271" s="31">
        <f t="shared" si="54"/>
        <v>1314.0218325646795</v>
      </c>
      <c r="O271" s="7">
        <f t="shared" si="55"/>
        <v>-150.6661294964029</v>
      </c>
      <c r="P271" s="7">
        <f t="shared" si="56"/>
        <v>0</v>
      </c>
      <c r="Q271" s="7">
        <f t="shared" si="57"/>
        <v>0</v>
      </c>
    </row>
    <row r="272" spans="1:17" s="4" customFormat="1" ht="12.75">
      <c r="A272" s="25" t="s">
        <v>491</v>
      </c>
      <c r="B272" s="26" t="s">
        <v>289</v>
      </c>
      <c r="C272" s="58">
        <v>687</v>
      </c>
      <c r="D272" s="63">
        <v>755372</v>
      </c>
      <c r="E272" s="27">
        <v>38850</v>
      </c>
      <c r="F272" s="28">
        <f t="shared" si="48"/>
        <v>13357.543474903476</v>
      </c>
      <c r="G272" s="29">
        <f t="shared" si="49"/>
        <v>0.0006356285923900546</v>
      </c>
      <c r="H272" s="7">
        <f t="shared" si="50"/>
        <v>19.443294723294724</v>
      </c>
      <c r="I272" s="7">
        <f t="shared" si="58"/>
        <v>6487.543474903475</v>
      </c>
      <c r="J272" s="7">
        <f t="shared" si="59"/>
        <v>6487.543474903475</v>
      </c>
      <c r="K272" s="7">
        <f t="shared" si="51"/>
        <v>0.0008204843226110339</v>
      </c>
      <c r="L272" s="30">
        <f t="shared" si="52"/>
        <v>29782.954338695028</v>
      </c>
      <c r="M272" s="10">
        <f t="shared" si="53"/>
        <v>12893.071610273502</v>
      </c>
      <c r="N272" s="31">
        <f t="shared" si="54"/>
        <v>42676.02594896853</v>
      </c>
      <c r="O272" s="7">
        <f t="shared" si="55"/>
        <v>6487.543474903475</v>
      </c>
      <c r="P272" s="7">
        <f t="shared" si="56"/>
        <v>6487.543474903475</v>
      </c>
      <c r="Q272" s="7">
        <f t="shared" si="57"/>
        <v>0.0008204843226110339</v>
      </c>
    </row>
    <row r="273" spans="1:17" s="4" customFormat="1" ht="12.75">
      <c r="A273" s="25" t="s">
        <v>491</v>
      </c>
      <c r="B273" s="26" t="s">
        <v>290</v>
      </c>
      <c r="C273" s="58">
        <v>97</v>
      </c>
      <c r="D273" s="63">
        <v>134744</v>
      </c>
      <c r="E273" s="27">
        <v>7850</v>
      </c>
      <c r="F273" s="28">
        <f t="shared" si="48"/>
        <v>1664.9895541401274</v>
      </c>
      <c r="G273" s="29">
        <f t="shared" si="49"/>
        <v>7.922976021980579E-05</v>
      </c>
      <c r="H273" s="7">
        <f t="shared" si="50"/>
        <v>17.16484076433121</v>
      </c>
      <c r="I273" s="7">
        <f t="shared" si="58"/>
        <v>694.9895541401273</v>
      </c>
      <c r="J273" s="7">
        <f t="shared" si="59"/>
        <v>694.9895541401273</v>
      </c>
      <c r="K273" s="7">
        <f t="shared" si="51"/>
        <v>8.789583233719926E-05</v>
      </c>
      <c r="L273" s="30">
        <f t="shared" si="52"/>
        <v>3712.382292337472</v>
      </c>
      <c r="M273" s="10">
        <f t="shared" si="53"/>
        <v>1381.193070163439</v>
      </c>
      <c r="N273" s="31">
        <f t="shared" si="54"/>
        <v>5093.575362500911</v>
      </c>
      <c r="O273" s="7">
        <f t="shared" si="55"/>
        <v>694.9895541401273</v>
      </c>
      <c r="P273" s="7">
        <f t="shared" si="56"/>
        <v>694.9895541401273</v>
      </c>
      <c r="Q273" s="7">
        <f t="shared" si="57"/>
        <v>8.789583233719926E-05</v>
      </c>
    </row>
    <row r="274" spans="1:17" s="4" customFormat="1" ht="12.75">
      <c r="A274" s="9" t="s">
        <v>482</v>
      </c>
      <c r="B274" s="26" t="s">
        <v>8</v>
      </c>
      <c r="C274" s="8">
        <v>3031</v>
      </c>
      <c r="D274" s="63">
        <v>2865416</v>
      </c>
      <c r="E274" s="27">
        <v>144350</v>
      </c>
      <c r="F274" s="28">
        <f t="shared" si="48"/>
        <v>60166.788333910634</v>
      </c>
      <c r="G274" s="29">
        <f t="shared" si="49"/>
        <v>0.0028630811532949427</v>
      </c>
      <c r="H274" s="7">
        <f t="shared" si="50"/>
        <v>19.85047454104607</v>
      </c>
      <c r="I274" s="7">
        <f t="shared" si="58"/>
        <v>29856.788333910634</v>
      </c>
      <c r="J274" s="7">
        <f t="shared" si="59"/>
        <v>29856.788333910634</v>
      </c>
      <c r="K274" s="7">
        <f t="shared" si="51"/>
        <v>0.0037760096477587254</v>
      </c>
      <c r="L274" s="30">
        <f t="shared" si="52"/>
        <v>134152.26482485683</v>
      </c>
      <c r="M274" s="10">
        <f t="shared" si="53"/>
        <v>59336.12800145679</v>
      </c>
      <c r="N274" s="31">
        <f t="shared" si="54"/>
        <v>193488.39282631362</v>
      </c>
      <c r="O274" s="7">
        <f t="shared" si="55"/>
        <v>29856.788333910634</v>
      </c>
      <c r="P274" s="7">
        <f t="shared" si="56"/>
        <v>29856.788333910634</v>
      </c>
      <c r="Q274" s="7">
        <f t="shared" si="57"/>
        <v>0.0037760096477587254</v>
      </c>
    </row>
    <row r="275" spans="1:17" s="4" customFormat="1" ht="12.75">
      <c r="A275" s="25" t="s">
        <v>496</v>
      </c>
      <c r="B275" s="26" t="s">
        <v>421</v>
      </c>
      <c r="C275" s="58">
        <v>157</v>
      </c>
      <c r="D275" s="63">
        <v>198940</v>
      </c>
      <c r="E275" s="27">
        <v>26600</v>
      </c>
      <c r="F275" s="28">
        <f t="shared" si="48"/>
        <v>1174.1947368421052</v>
      </c>
      <c r="G275" s="29">
        <f t="shared" si="49"/>
        <v>5.587492559339405E-05</v>
      </c>
      <c r="H275" s="7">
        <f t="shared" si="50"/>
        <v>7.478947368421053</v>
      </c>
      <c r="I275" s="7">
        <f t="shared" si="58"/>
        <v>-395.80526315789473</v>
      </c>
      <c r="J275" s="7">
        <f t="shared" si="59"/>
        <v>0</v>
      </c>
      <c r="K275" s="7">
        <f t="shared" si="51"/>
        <v>0</v>
      </c>
      <c r="L275" s="30">
        <f t="shared" si="52"/>
        <v>2618.070328410977</v>
      </c>
      <c r="M275" s="10">
        <f t="shared" si="53"/>
        <v>0</v>
      </c>
      <c r="N275" s="31">
        <f t="shared" si="54"/>
        <v>2618.070328410977</v>
      </c>
      <c r="O275" s="7">
        <f t="shared" si="55"/>
        <v>-395.80526315789473</v>
      </c>
      <c r="P275" s="7">
        <f t="shared" si="56"/>
        <v>0</v>
      </c>
      <c r="Q275" s="7">
        <f t="shared" si="57"/>
        <v>0</v>
      </c>
    </row>
    <row r="276" spans="1:17" s="4" customFormat="1" ht="12.75">
      <c r="A276" s="25" t="s">
        <v>492</v>
      </c>
      <c r="B276" s="26" t="s">
        <v>321</v>
      </c>
      <c r="C276" s="58">
        <v>254</v>
      </c>
      <c r="D276" s="63">
        <v>324307</v>
      </c>
      <c r="E276" s="27">
        <v>18150</v>
      </c>
      <c r="F276" s="28">
        <f t="shared" si="48"/>
        <v>4538.5111845730025</v>
      </c>
      <c r="G276" s="29">
        <f t="shared" si="49"/>
        <v>0.00021596841374439197</v>
      </c>
      <c r="H276" s="7">
        <f t="shared" si="50"/>
        <v>17.86815426997245</v>
      </c>
      <c r="I276" s="7">
        <f t="shared" si="58"/>
        <v>1998.5111845730023</v>
      </c>
      <c r="J276" s="7">
        <f t="shared" si="59"/>
        <v>1998.5111845730023</v>
      </c>
      <c r="K276" s="7">
        <f t="shared" si="51"/>
        <v>0.0002527531571615945</v>
      </c>
      <c r="L276" s="30">
        <f t="shared" si="52"/>
        <v>10119.395952538434</v>
      </c>
      <c r="M276" s="10">
        <f t="shared" si="53"/>
        <v>3971.7572477640497</v>
      </c>
      <c r="N276" s="31">
        <f t="shared" si="54"/>
        <v>14091.153200302484</v>
      </c>
      <c r="O276" s="7">
        <f t="shared" si="55"/>
        <v>1998.5111845730023</v>
      </c>
      <c r="P276" s="7">
        <f t="shared" si="56"/>
        <v>1998.5111845730023</v>
      </c>
      <c r="Q276" s="7">
        <f t="shared" si="57"/>
        <v>0.0002527531571615945</v>
      </c>
    </row>
    <row r="277" spans="1:17" s="4" customFormat="1" ht="12.75">
      <c r="A277" s="25" t="s">
        <v>491</v>
      </c>
      <c r="B277" s="26" t="s">
        <v>291</v>
      </c>
      <c r="C277" s="58">
        <v>1349</v>
      </c>
      <c r="D277" s="63">
        <v>1430530</v>
      </c>
      <c r="E277" s="27">
        <v>59350</v>
      </c>
      <c r="F277" s="28">
        <f t="shared" si="48"/>
        <v>32515.332266217356</v>
      </c>
      <c r="G277" s="29">
        <f t="shared" si="49"/>
        <v>0.001547266151018087</v>
      </c>
      <c r="H277" s="7">
        <f t="shared" si="50"/>
        <v>24.103285593934288</v>
      </c>
      <c r="I277" s="7">
        <f t="shared" si="58"/>
        <v>19025.332266217356</v>
      </c>
      <c r="J277" s="7">
        <f t="shared" si="59"/>
        <v>19025.332266217356</v>
      </c>
      <c r="K277" s="7">
        <f t="shared" si="51"/>
        <v>0.002406147552965639</v>
      </c>
      <c r="L277" s="30">
        <f t="shared" si="52"/>
        <v>72498.55918580467</v>
      </c>
      <c r="M277" s="10">
        <f t="shared" si="53"/>
        <v>37810.14682467882</v>
      </c>
      <c r="N277" s="31">
        <f t="shared" si="54"/>
        <v>110308.7060104835</v>
      </c>
      <c r="O277" s="7">
        <f t="shared" si="55"/>
        <v>19025.332266217356</v>
      </c>
      <c r="P277" s="7">
        <f t="shared" si="56"/>
        <v>19025.332266217356</v>
      </c>
      <c r="Q277" s="7">
        <f t="shared" si="57"/>
        <v>0.002406147552965639</v>
      </c>
    </row>
    <row r="278" spans="1:17" s="4" customFormat="1" ht="12.75">
      <c r="A278" s="25" t="s">
        <v>494</v>
      </c>
      <c r="B278" s="26" t="s">
        <v>357</v>
      </c>
      <c r="C278" s="58">
        <v>664</v>
      </c>
      <c r="D278" s="63">
        <v>845656</v>
      </c>
      <c r="E278" s="27">
        <v>59300</v>
      </c>
      <c r="F278" s="28">
        <f t="shared" si="48"/>
        <v>9469.065497470488</v>
      </c>
      <c r="G278" s="29">
        <f t="shared" si="49"/>
        <v>0.0004505924899076469</v>
      </c>
      <c r="H278" s="7">
        <f t="shared" si="50"/>
        <v>14.260640809443508</v>
      </c>
      <c r="I278" s="7">
        <f t="shared" si="58"/>
        <v>2829.0654974704894</v>
      </c>
      <c r="J278" s="7">
        <f t="shared" si="59"/>
        <v>2829.0654974704894</v>
      </c>
      <c r="K278" s="7">
        <f t="shared" si="51"/>
        <v>0.0003577939627370063</v>
      </c>
      <c r="L278" s="30">
        <f t="shared" si="52"/>
        <v>21112.91989212964</v>
      </c>
      <c r="M278" s="10">
        <f t="shared" si="53"/>
        <v>5622.366029629382</v>
      </c>
      <c r="N278" s="31">
        <f t="shared" si="54"/>
        <v>26735.285921759023</v>
      </c>
      <c r="O278" s="7">
        <f t="shared" si="55"/>
        <v>2829.0654974704894</v>
      </c>
      <c r="P278" s="7">
        <f t="shared" si="56"/>
        <v>2829.0654974704894</v>
      </c>
      <c r="Q278" s="7">
        <f t="shared" si="57"/>
        <v>0.0003577939627370063</v>
      </c>
    </row>
    <row r="279" spans="1:17" s="4" customFormat="1" ht="12.75">
      <c r="A279" s="9" t="s">
        <v>483</v>
      </c>
      <c r="B279" s="26" t="s">
        <v>52</v>
      </c>
      <c r="C279" s="8">
        <v>273</v>
      </c>
      <c r="D279" s="63">
        <v>235604</v>
      </c>
      <c r="E279" s="27">
        <v>14800</v>
      </c>
      <c r="F279" s="28">
        <f t="shared" si="48"/>
        <v>4345.938648648648</v>
      </c>
      <c r="G279" s="29">
        <f t="shared" si="49"/>
        <v>0.00020680470709634268</v>
      </c>
      <c r="H279" s="7">
        <f t="shared" si="50"/>
        <v>15.91918918918919</v>
      </c>
      <c r="I279" s="7">
        <f t="shared" si="58"/>
        <v>1615.938648648649</v>
      </c>
      <c r="J279" s="7">
        <f t="shared" si="59"/>
        <v>1615.938648648649</v>
      </c>
      <c r="K279" s="7">
        <f t="shared" si="51"/>
        <v>0.0002043689314216431</v>
      </c>
      <c r="L279" s="30">
        <f t="shared" si="52"/>
        <v>9690.022164229415</v>
      </c>
      <c r="M279" s="10">
        <f t="shared" si="53"/>
        <v>3211.448647000491</v>
      </c>
      <c r="N279" s="31">
        <f t="shared" si="54"/>
        <v>12901.470811229905</v>
      </c>
      <c r="O279" s="7">
        <f t="shared" si="55"/>
        <v>1615.938648648649</v>
      </c>
      <c r="P279" s="7">
        <f t="shared" si="56"/>
        <v>1615.938648648649</v>
      </c>
      <c r="Q279" s="7">
        <f t="shared" si="57"/>
        <v>0.0002043689314216431</v>
      </c>
    </row>
    <row r="280" spans="1:17" s="4" customFormat="1" ht="12.75">
      <c r="A280" s="25" t="s">
        <v>490</v>
      </c>
      <c r="B280" s="26" t="s">
        <v>236</v>
      </c>
      <c r="C280" s="58">
        <v>2681</v>
      </c>
      <c r="D280" s="63">
        <v>3136873</v>
      </c>
      <c r="E280" s="27">
        <v>107750</v>
      </c>
      <c r="F280" s="28">
        <f t="shared" si="48"/>
        <v>78050.64049187936</v>
      </c>
      <c r="G280" s="29">
        <f t="shared" si="49"/>
        <v>0.0037140974943638714</v>
      </c>
      <c r="H280" s="7">
        <f t="shared" si="50"/>
        <v>29.112510440835266</v>
      </c>
      <c r="I280" s="7">
        <f t="shared" si="58"/>
        <v>51240.64049187935</v>
      </c>
      <c r="J280" s="7">
        <f t="shared" si="59"/>
        <v>51240.64049187935</v>
      </c>
      <c r="K280" s="7">
        <f t="shared" si="51"/>
        <v>0.006480440919859989</v>
      </c>
      <c r="L280" s="30">
        <f t="shared" si="52"/>
        <v>174027.4075276661</v>
      </c>
      <c r="M280" s="10">
        <f t="shared" si="53"/>
        <v>101833.49826845054</v>
      </c>
      <c r="N280" s="31">
        <f t="shared" si="54"/>
        <v>275860.9057961166</v>
      </c>
      <c r="O280" s="7">
        <f t="shared" si="55"/>
        <v>51240.64049187935</v>
      </c>
      <c r="P280" s="7">
        <f t="shared" si="56"/>
        <v>51240.64049187935</v>
      </c>
      <c r="Q280" s="7">
        <f t="shared" si="57"/>
        <v>0.006480440919859989</v>
      </c>
    </row>
    <row r="281" spans="1:17" s="4" customFormat="1" ht="12.75">
      <c r="A281" s="25" t="s">
        <v>496</v>
      </c>
      <c r="B281" s="26" t="s">
        <v>422</v>
      </c>
      <c r="C281" s="58">
        <v>1353</v>
      </c>
      <c r="D281" s="63">
        <v>2504769</v>
      </c>
      <c r="E281" s="27">
        <v>174300</v>
      </c>
      <c r="F281" s="28">
        <f t="shared" si="48"/>
        <v>19443.21547332186</v>
      </c>
      <c r="G281" s="29">
        <f t="shared" si="49"/>
        <v>0.0009252197985403457</v>
      </c>
      <c r="H281" s="7">
        <f t="shared" si="50"/>
        <v>14.370447504302925</v>
      </c>
      <c r="I281" s="7">
        <f t="shared" si="58"/>
        <v>5913.215473321858</v>
      </c>
      <c r="J281" s="7">
        <f t="shared" si="59"/>
        <v>5913.215473321858</v>
      </c>
      <c r="K281" s="7">
        <f t="shared" si="51"/>
        <v>0.0007478486442287394</v>
      </c>
      <c r="L281" s="30">
        <f t="shared" si="52"/>
        <v>43352.01302000914</v>
      </c>
      <c r="M281" s="10">
        <f t="shared" si="53"/>
        <v>11751.676245321865</v>
      </c>
      <c r="N281" s="31">
        <f t="shared" si="54"/>
        <v>55103.689265331006</v>
      </c>
      <c r="O281" s="7">
        <f t="shared" si="55"/>
        <v>5913.215473321858</v>
      </c>
      <c r="P281" s="7">
        <f t="shared" si="56"/>
        <v>5913.215473321858</v>
      </c>
      <c r="Q281" s="7">
        <f t="shared" si="57"/>
        <v>0.0007478486442287394</v>
      </c>
    </row>
    <row r="282" spans="1:17" s="4" customFormat="1" ht="12.75">
      <c r="A282" s="25" t="s">
        <v>491</v>
      </c>
      <c r="B282" s="26" t="s">
        <v>292</v>
      </c>
      <c r="C282" s="58">
        <v>3070</v>
      </c>
      <c r="D282" s="63">
        <v>3017752</v>
      </c>
      <c r="E282" s="27">
        <v>175050</v>
      </c>
      <c r="F282" s="28">
        <f t="shared" si="48"/>
        <v>52924.87083690374</v>
      </c>
      <c r="G282" s="29">
        <f t="shared" si="49"/>
        <v>0.00251846914933808</v>
      </c>
      <c r="H282" s="7">
        <f t="shared" si="50"/>
        <v>17.239371608111966</v>
      </c>
      <c r="I282" s="7">
        <f t="shared" si="58"/>
        <v>22224.870836903738</v>
      </c>
      <c r="J282" s="7">
        <f t="shared" si="59"/>
        <v>22224.870836903738</v>
      </c>
      <c r="K282" s="7">
        <f t="shared" si="51"/>
        <v>0.002810795513629448</v>
      </c>
      <c r="L282" s="30">
        <f t="shared" si="52"/>
        <v>118005.15674744801</v>
      </c>
      <c r="M282" s="10">
        <f t="shared" si="53"/>
        <v>44168.775490717235</v>
      </c>
      <c r="N282" s="31">
        <f t="shared" si="54"/>
        <v>162173.93223816523</v>
      </c>
      <c r="O282" s="7">
        <f t="shared" si="55"/>
        <v>22224.870836903738</v>
      </c>
      <c r="P282" s="7">
        <f t="shared" si="56"/>
        <v>22224.870836903738</v>
      </c>
      <c r="Q282" s="7">
        <f t="shared" si="57"/>
        <v>0.002810795513629448</v>
      </c>
    </row>
    <row r="283" spans="1:17" s="4" customFormat="1" ht="12.75">
      <c r="A283" s="25" t="s">
        <v>491</v>
      </c>
      <c r="B283" s="26" t="s">
        <v>293</v>
      </c>
      <c r="C283" s="58">
        <v>4506</v>
      </c>
      <c r="D283" s="63">
        <v>5022771</v>
      </c>
      <c r="E283" s="27">
        <v>185600</v>
      </c>
      <c r="F283" s="28">
        <f t="shared" si="48"/>
        <v>121942.9209375</v>
      </c>
      <c r="G283" s="29">
        <f t="shared" si="49"/>
        <v>0.005802744144764609</v>
      </c>
      <c r="H283" s="7">
        <f t="shared" si="50"/>
        <v>27.06234375</v>
      </c>
      <c r="I283" s="7">
        <f t="shared" si="58"/>
        <v>76882.9209375</v>
      </c>
      <c r="J283" s="7">
        <f t="shared" si="59"/>
        <v>76882.9209375</v>
      </c>
      <c r="K283" s="7">
        <f t="shared" si="51"/>
        <v>0.009723438702150805</v>
      </c>
      <c r="L283" s="30">
        <f t="shared" si="52"/>
        <v>271892.8411524339</v>
      </c>
      <c r="M283" s="10">
        <f t="shared" si="53"/>
        <v>152793.89018181988</v>
      </c>
      <c r="N283" s="31">
        <f t="shared" si="54"/>
        <v>424686.7313342538</v>
      </c>
      <c r="O283" s="7">
        <f t="shared" si="55"/>
        <v>76882.9209375</v>
      </c>
      <c r="P283" s="7">
        <f t="shared" si="56"/>
        <v>76882.9209375</v>
      </c>
      <c r="Q283" s="7">
        <f t="shared" si="57"/>
        <v>0.009723438702150805</v>
      </c>
    </row>
    <row r="284" spans="1:17" s="4" customFormat="1" ht="12.75">
      <c r="A284" s="25" t="s">
        <v>492</v>
      </c>
      <c r="B284" s="26" t="s">
        <v>322</v>
      </c>
      <c r="C284" s="58">
        <v>2340</v>
      </c>
      <c r="D284" s="63">
        <v>2091858</v>
      </c>
      <c r="E284" s="27">
        <v>88150</v>
      </c>
      <c r="F284" s="28">
        <f t="shared" si="48"/>
        <v>55529.752921157116</v>
      </c>
      <c r="G284" s="29">
        <f t="shared" si="49"/>
        <v>0.002642424391233185</v>
      </c>
      <c r="H284" s="7">
        <f t="shared" si="50"/>
        <v>23.730663641520135</v>
      </c>
      <c r="I284" s="7">
        <f t="shared" si="58"/>
        <v>32129.752921157116</v>
      </c>
      <c r="J284" s="7">
        <f t="shared" si="59"/>
        <v>32129.752921157116</v>
      </c>
      <c r="K284" s="7">
        <f t="shared" si="51"/>
        <v>0.004063473125560475</v>
      </c>
      <c r="L284" s="30">
        <f t="shared" si="52"/>
        <v>123813.19205863863</v>
      </c>
      <c r="M284" s="10">
        <f t="shared" si="53"/>
        <v>63853.32242248079</v>
      </c>
      <c r="N284" s="31">
        <f t="shared" si="54"/>
        <v>187666.5144811194</v>
      </c>
      <c r="O284" s="7">
        <f t="shared" si="55"/>
        <v>32129.752921157116</v>
      </c>
      <c r="P284" s="7">
        <f t="shared" si="56"/>
        <v>32129.752921157116</v>
      </c>
      <c r="Q284" s="7">
        <f t="shared" si="57"/>
        <v>0.004063473125560475</v>
      </c>
    </row>
    <row r="285" spans="1:17" s="4" customFormat="1" ht="12.75">
      <c r="A285" s="9" t="s">
        <v>482</v>
      </c>
      <c r="B285" s="26" t="s">
        <v>9</v>
      </c>
      <c r="C285" s="8">
        <v>2607</v>
      </c>
      <c r="D285" s="63">
        <v>2584249</v>
      </c>
      <c r="E285" s="27">
        <v>180600</v>
      </c>
      <c r="F285" s="28">
        <f t="shared" si="48"/>
        <v>37304.19237541528</v>
      </c>
      <c r="G285" s="29">
        <f t="shared" si="49"/>
        <v>0.0017751476036280966</v>
      </c>
      <c r="H285" s="7">
        <f t="shared" si="50"/>
        <v>14.309241417497232</v>
      </c>
      <c r="I285" s="7">
        <f t="shared" si="58"/>
        <v>11234.192375415283</v>
      </c>
      <c r="J285" s="7">
        <f t="shared" si="59"/>
        <v>11234.192375415283</v>
      </c>
      <c r="K285" s="7">
        <f t="shared" si="51"/>
        <v>0.001420796447358188</v>
      </c>
      <c r="L285" s="30">
        <f t="shared" si="52"/>
        <v>83176.15138190049</v>
      </c>
      <c r="M285" s="10">
        <f t="shared" si="53"/>
        <v>22326.36241130899</v>
      </c>
      <c r="N285" s="31">
        <f t="shared" si="54"/>
        <v>105502.51379320948</v>
      </c>
      <c r="O285" s="7">
        <f t="shared" si="55"/>
        <v>11234.192375415283</v>
      </c>
      <c r="P285" s="7">
        <f t="shared" si="56"/>
        <v>11234.192375415283</v>
      </c>
      <c r="Q285" s="7">
        <f t="shared" si="57"/>
        <v>0.001420796447358188</v>
      </c>
    </row>
    <row r="286" spans="1:17" s="4" customFormat="1" ht="12.75">
      <c r="A286" s="25" t="s">
        <v>489</v>
      </c>
      <c r="B286" s="26" t="s">
        <v>210</v>
      </c>
      <c r="C286" s="58">
        <v>69</v>
      </c>
      <c r="D286" s="63">
        <v>369560</v>
      </c>
      <c r="E286" s="27">
        <v>87400</v>
      </c>
      <c r="F286" s="28">
        <f t="shared" si="48"/>
        <v>291.7578947368421</v>
      </c>
      <c r="G286" s="29">
        <f t="shared" si="49"/>
        <v>1.3883515355850621E-05</v>
      </c>
      <c r="H286" s="7">
        <f t="shared" si="50"/>
        <v>4.22837528604119</v>
      </c>
      <c r="I286" s="7">
        <f t="shared" si="58"/>
        <v>-398.2421052631579</v>
      </c>
      <c r="J286" s="7">
        <f t="shared" si="59"/>
        <v>0</v>
      </c>
      <c r="K286" s="7">
        <f t="shared" si="51"/>
        <v>0</v>
      </c>
      <c r="L286" s="30">
        <f t="shared" si="52"/>
        <v>650.5247071235117</v>
      </c>
      <c r="M286" s="10">
        <f t="shared" si="53"/>
        <v>0</v>
      </c>
      <c r="N286" s="31">
        <f t="shared" si="54"/>
        <v>650.5247071235117</v>
      </c>
      <c r="O286" s="7">
        <f t="shared" si="55"/>
        <v>-398.2421052631579</v>
      </c>
      <c r="P286" s="7">
        <f t="shared" si="56"/>
        <v>0</v>
      </c>
      <c r="Q286" s="7">
        <f t="shared" si="57"/>
        <v>0</v>
      </c>
    </row>
    <row r="287" spans="1:17" s="4" customFormat="1" ht="12.75">
      <c r="A287" s="25" t="s">
        <v>487</v>
      </c>
      <c r="B287" s="26" t="s">
        <v>169</v>
      </c>
      <c r="C287" s="58">
        <v>4104</v>
      </c>
      <c r="D287" s="63">
        <v>5986764</v>
      </c>
      <c r="E287" s="27">
        <v>378100</v>
      </c>
      <c r="F287" s="28">
        <f t="shared" si="48"/>
        <v>64981.96100502513</v>
      </c>
      <c r="G287" s="29">
        <f t="shared" si="49"/>
        <v>0.0030922147086381102</v>
      </c>
      <c r="H287" s="7">
        <f t="shared" si="50"/>
        <v>15.8338111610685</v>
      </c>
      <c r="I287" s="7">
        <f t="shared" si="58"/>
        <v>23941.96100502512</v>
      </c>
      <c r="J287" s="7">
        <f t="shared" si="59"/>
        <v>23941.96100502512</v>
      </c>
      <c r="K287" s="7">
        <f t="shared" si="51"/>
        <v>0.003027957150989281</v>
      </c>
      <c r="L287" s="30">
        <f t="shared" si="52"/>
        <v>144888.52543042233</v>
      </c>
      <c r="M287" s="10">
        <f t="shared" si="53"/>
        <v>47581.24842203966</v>
      </c>
      <c r="N287" s="31">
        <f t="shared" si="54"/>
        <v>192469.773852462</v>
      </c>
      <c r="O287" s="7">
        <f t="shared" si="55"/>
        <v>23941.96100502512</v>
      </c>
      <c r="P287" s="7">
        <f t="shared" si="56"/>
        <v>23941.96100502512</v>
      </c>
      <c r="Q287" s="7">
        <f t="shared" si="57"/>
        <v>0.003027957150989281</v>
      </c>
    </row>
    <row r="288" spans="1:17" s="4" customFormat="1" ht="12.75">
      <c r="A288" s="25" t="s">
        <v>495</v>
      </c>
      <c r="B288" s="26" t="s">
        <v>382</v>
      </c>
      <c r="C288" s="58">
        <v>890</v>
      </c>
      <c r="D288" s="63">
        <v>1182242</v>
      </c>
      <c r="E288" s="27">
        <v>69250</v>
      </c>
      <c r="F288" s="28">
        <f t="shared" si="48"/>
        <v>15194.157111913357</v>
      </c>
      <c r="G288" s="29">
        <f t="shared" si="49"/>
        <v>0.0007230252116150132</v>
      </c>
      <c r="H288" s="7">
        <f t="shared" si="50"/>
        <v>17.072086642599277</v>
      </c>
      <c r="I288" s="7">
        <f t="shared" si="58"/>
        <v>6294.157111913357</v>
      </c>
      <c r="J288" s="7">
        <f t="shared" si="59"/>
        <v>6294.157111913357</v>
      </c>
      <c r="K288" s="7">
        <f t="shared" si="51"/>
        <v>0.0007960266092016423</v>
      </c>
      <c r="L288" s="30">
        <f t="shared" si="52"/>
        <v>33878.00221869342</v>
      </c>
      <c r="M288" s="10">
        <f t="shared" si="53"/>
        <v>12508.743669177275</v>
      </c>
      <c r="N288" s="31">
        <f t="shared" si="54"/>
        <v>46386.7458878707</v>
      </c>
      <c r="O288" s="7">
        <f t="shared" si="55"/>
        <v>6294.157111913357</v>
      </c>
      <c r="P288" s="7">
        <f t="shared" si="56"/>
        <v>6294.157111913357</v>
      </c>
      <c r="Q288" s="7">
        <f t="shared" si="57"/>
        <v>0.0007960266092016423</v>
      </c>
    </row>
    <row r="289" spans="1:17" s="4" customFormat="1" ht="12.75">
      <c r="A289" s="25" t="s">
        <v>492</v>
      </c>
      <c r="B289" s="26" t="s">
        <v>323</v>
      </c>
      <c r="C289" s="58">
        <v>686</v>
      </c>
      <c r="D289" s="63">
        <v>883282</v>
      </c>
      <c r="E289" s="27">
        <v>60700</v>
      </c>
      <c r="F289" s="28">
        <f t="shared" si="48"/>
        <v>9982.396243822075</v>
      </c>
      <c r="G289" s="29">
        <f t="shared" si="49"/>
        <v>0.00047501971339728284</v>
      </c>
      <c r="H289" s="7">
        <f t="shared" si="50"/>
        <v>14.551598023064251</v>
      </c>
      <c r="I289" s="7">
        <f t="shared" si="58"/>
        <v>3122.3962438220765</v>
      </c>
      <c r="J289" s="7">
        <f t="shared" si="59"/>
        <v>3122.3962438220765</v>
      </c>
      <c r="K289" s="7">
        <f t="shared" si="51"/>
        <v>0.0003948917147061909</v>
      </c>
      <c r="L289" s="30">
        <f t="shared" si="52"/>
        <v>22257.47960911368</v>
      </c>
      <c r="M289" s="10">
        <f t="shared" si="53"/>
        <v>6205.319243405303</v>
      </c>
      <c r="N289" s="31">
        <f t="shared" si="54"/>
        <v>28462.798852518983</v>
      </c>
      <c r="O289" s="7">
        <f t="shared" si="55"/>
        <v>3122.3962438220765</v>
      </c>
      <c r="P289" s="7">
        <f t="shared" si="56"/>
        <v>3122.3962438220765</v>
      </c>
      <c r="Q289" s="7">
        <f t="shared" si="57"/>
        <v>0.0003948917147061909</v>
      </c>
    </row>
    <row r="290" spans="1:17" s="4" customFormat="1" ht="12.75">
      <c r="A290" s="9" t="s">
        <v>483</v>
      </c>
      <c r="B290" s="26" t="s">
        <v>53</v>
      </c>
      <c r="C290" s="8">
        <v>790</v>
      </c>
      <c r="D290" s="63">
        <v>724275</v>
      </c>
      <c r="E290" s="27">
        <v>44950</v>
      </c>
      <c r="F290" s="28">
        <f t="shared" si="48"/>
        <v>12729.193548387097</v>
      </c>
      <c r="G290" s="29">
        <f t="shared" si="49"/>
        <v>0.0006057280960846974</v>
      </c>
      <c r="H290" s="7">
        <f t="shared" si="50"/>
        <v>16.112903225806452</v>
      </c>
      <c r="I290" s="7">
        <f t="shared" si="58"/>
        <v>4829.193548387097</v>
      </c>
      <c r="J290" s="7">
        <f t="shared" si="59"/>
        <v>4829.193548387097</v>
      </c>
      <c r="K290" s="7">
        <f t="shared" si="51"/>
        <v>0.0006107516061562755</v>
      </c>
      <c r="L290" s="30">
        <f t="shared" si="52"/>
        <v>28381.939458577268</v>
      </c>
      <c r="M290" s="10">
        <f t="shared" si="53"/>
        <v>9597.336569702451</v>
      </c>
      <c r="N290" s="31">
        <f t="shared" si="54"/>
        <v>37979.27602827972</v>
      </c>
      <c r="O290" s="7">
        <f t="shared" si="55"/>
        <v>4829.193548387097</v>
      </c>
      <c r="P290" s="7">
        <f t="shared" si="56"/>
        <v>4829.193548387097</v>
      </c>
      <c r="Q290" s="7">
        <f t="shared" si="57"/>
        <v>0.0006107516061562755</v>
      </c>
    </row>
    <row r="291" spans="1:17" s="4" customFormat="1" ht="12.75">
      <c r="A291" s="25" t="s">
        <v>495</v>
      </c>
      <c r="B291" s="26" t="s">
        <v>383</v>
      </c>
      <c r="C291" s="58">
        <v>1032</v>
      </c>
      <c r="D291" s="63">
        <v>1153541</v>
      </c>
      <c r="E291" s="27">
        <v>78500</v>
      </c>
      <c r="F291" s="28">
        <f t="shared" si="48"/>
        <v>15165.023082802547</v>
      </c>
      <c r="G291" s="29">
        <f t="shared" si="49"/>
        <v>0.0007216388472772031</v>
      </c>
      <c r="H291" s="7">
        <f t="shared" si="50"/>
        <v>14.694789808917198</v>
      </c>
      <c r="I291" s="7">
        <f t="shared" si="58"/>
        <v>4845.023082802549</v>
      </c>
      <c r="J291" s="7">
        <f t="shared" si="59"/>
        <v>4845.023082802549</v>
      </c>
      <c r="K291" s="7">
        <f t="shared" si="51"/>
        <v>0.0006127535788401355</v>
      </c>
      <c r="L291" s="30">
        <f t="shared" si="52"/>
        <v>33813.0428599356</v>
      </c>
      <c r="M291" s="10">
        <f t="shared" si="53"/>
        <v>9628.79552201086</v>
      </c>
      <c r="N291" s="31">
        <f t="shared" si="54"/>
        <v>43441.838381946465</v>
      </c>
      <c r="O291" s="7">
        <f t="shared" si="55"/>
        <v>4845.023082802549</v>
      </c>
      <c r="P291" s="7">
        <f t="shared" si="56"/>
        <v>4845.023082802549</v>
      </c>
      <c r="Q291" s="7">
        <f t="shared" si="57"/>
        <v>0.0006127535788401355</v>
      </c>
    </row>
    <row r="292" spans="1:17" s="4" customFormat="1" ht="12.75">
      <c r="A292" s="25" t="s">
        <v>494</v>
      </c>
      <c r="B292" s="26" t="s">
        <v>358</v>
      </c>
      <c r="C292" s="58">
        <v>218</v>
      </c>
      <c r="D292" s="63">
        <v>363755</v>
      </c>
      <c r="E292" s="27">
        <v>28150</v>
      </c>
      <c r="F292" s="28">
        <f t="shared" si="48"/>
        <v>2817.0014209591473</v>
      </c>
      <c r="G292" s="29">
        <f t="shared" si="49"/>
        <v>0.0001340490975252458</v>
      </c>
      <c r="H292" s="7">
        <f t="shared" si="50"/>
        <v>12.92202486678508</v>
      </c>
      <c r="I292" s="7">
        <f t="shared" si="58"/>
        <v>637.0014209591474</v>
      </c>
      <c r="J292" s="7">
        <f t="shared" si="59"/>
        <v>637.0014209591474</v>
      </c>
      <c r="K292" s="7">
        <f t="shared" si="51"/>
        <v>8.0562031129311E-05</v>
      </c>
      <c r="L292" s="30">
        <f t="shared" si="52"/>
        <v>6280.992073886667</v>
      </c>
      <c r="M292" s="10">
        <f t="shared" si="53"/>
        <v>1265.9498881268707</v>
      </c>
      <c r="N292" s="31">
        <f t="shared" si="54"/>
        <v>7546.941962013538</v>
      </c>
      <c r="O292" s="7">
        <f t="shared" si="55"/>
        <v>637.0014209591474</v>
      </c>
      <c r="P292" s="7">
        <f t="shared" si="56"/>
        <v>637.0014209591474</v>
      </c>
      <c r="Q292" s="7">
        <f t="shared" si="57"/>
        <v>8.0562031129311E-05</v>
      </c>
    </row>
    <row r="293" spans="1:17" s="4" customFormat="1" ht="12.75">
      <c r="A293" s="9" t="s">
        <v>483</v>
      </c>
      <c r="B293" s="26" t="s">
        <v>525</v>
      </c>
      <c r="C293" s="8">
        <v>38</v>
      </c>
      <c r="D293" s="63">
        <v>74409</v>
      </c>
      <c r="E293" s="27">
        <v>10900</v>
      </c>
      <c r="F293" s="28">
        <f t="shared" si="48"/>
        <v>259.4075229357798</v>
      </c>
      <c r="G293" s="29">
        <f t="shared" si="49"/>
        <v>1.2344098970656881E-05</v>
      </c>
      <c r="H293" s="7">
        <f t="shared" si="50"/>
        <v>6.82651376146789</v>
      </c>
      <c r="I293" s="7">
        <f t="shared" si="58"/>
        <v>-120.59247706422019</v>
      </c>
      <c r="J293" s="7">
        <f t="shared" si="59"/>
        <v>0</v>
      </c>
      <c r="K293" s="7">
        <f t="shared" si="51"/>
        <v>0</v>
      </c>
      <c r="L293" s="30">
        <f t="shared" si="52"/>
        <v>578.3939558367144</v>
      </c>
      <c r="M293" s="10">
        <f t="shared" si="53"/>
        <v>0</v>
      </c>
      <c r="N293" s="31">
        <f t="shared" si="54"/>
        <v>578.3939558367144</v>
      </c>
      <c r="O293" s="7">
        <f t="shared" si="55"/>
        <v>-120.59247706422019</v>
      </c>
      <c r="P293" s="7">
        <f t="shared" si="56"/>
        <v>0</v>
      </c>
      <c r="Q293" s="7">
        <f t="shared" si="57"/>
        <v>0</v>
      </c>
    </row>
    <row r="294" spans="1:17" s="4" customFormat="1" ht="12.75">
      <c r="A294" s="25" t="s">
        <v>495</v>
      </c>
      <c r="B294" s="26" t="s">
        <v>384</v>
      </c>
      <c r="C294" s="58">
        <v>884</v>
      </c>
      <c r="D294" s="63">
        <v>878283</v>
      </c>
      <c r="E294" s="27">
        <v>62450</v>
      </c>
      <c r="F294" s="28">
        <f t="shared" si="48"/>
        <v>12432.38065652522</v>
      </c>
      <c r="G294" s="29">
        <f t="shared" si="49"/>
        <v>0.0005916040349493658</v>
      </c>
      <c r="H294" s="7">
        <f t="shared" si="50"/>
        <v>14.063779023218574</v>
      </c>
      <c r="I294" s="7">
        <f t="shared" si="58"/>
        <v>3592.3806565252194</v>
      </c>
      <c r="J294" s="7">
        <f t="shared" si="59"/>
        <v>3592.3806565252194</v>
      </c>
      <c r="K294" s="7">
        <f t="shared" si="51"/>
        <v>0.0004543309838203328</v>
      </c>
      <c r="L294" s="30">
        <f t="shared" si="52"/>
        <v>27720.14376073304</v>
      </c>
      <c r="M294" s="10">
        <f t="shared" si="53"/>
        <v>7139.346539273885</v>
      </c>
      <c r="N294" s="31">
        <f t="shared" si="54"/>
        <v>34859.490300006924</v>
      </c>
      <c r="O294" s="7">
        <f t="shared" si="55"/>
        <v>3592.3806565252194</v>
      </c>
      <c r="P294" s="7">
        <f t="shared" si="56"/>
        <v>3592.3806565252194</v>
      </c>
      <c r="Q294" s="7">
        <f t="shared" si="57"/>
        <v>0.0004543309838203328</v>
      </c>
    </row>
    <row r="295" spans="1:17" s="4" customFormat="1" ht="12.75">
      <c r="A295" s="25" t="s">
        <v>494</v>
      </c>
      <c r="B295" s="26" t="s">
        <v>359</v>
      </c>
      <c r="C295" s="58">
        <v>512</v>
      </c>
      <c r="D295" s="63">
        <v>1385291</v>
      </c>
      <c r="E295" s="27">
        <v>88400</v>
      </c>
      <c r="F295" s="28">
        <f t="shared" si="48"/>
        <v>8023.404886877828</v>
      </c>
      <c r="G295" s="29">
        <f t="shared" si="49"/>
        <v>0.0003817996597954919</v>
      </c>
      <c r="H295" s="7">
        <f t="shared" si="50"/>
        <v>15.670712669683258</v>
      </c>
      <c r="I295" s="7">
        <f t="shared" si="58"/>
        <v>2903.404886877828</v>
      </c>
      <c r="J295" s="7">
        <f t="shared" si="59"/>
        <v>2903.404886877828</v>
      </c>
      <c r="K295" s="7">
        <f t="shared" si="51"/>
        <v>0.0003671957191640961</v>
      </c>
      <c r="L295" s="30">
        <f t="shared" si="52"/>
        <v>17889.56942836914</v>
      </c>
      <c r="M295" s="10">
        <f t="shared" si="53"/>
        <v>5770.105012003922</v>
      </c>
      <c r="N295" s="31">
        <f t="shared" si="54"/>
        <v>23659.674440373063</v>
      </c>
      <c r="O295" s="7">
        <f t="shared" si="55"/>
        <v>2903.404886877828</v>
      </c>
      <c r="P295" s="7">
        <f t="shared" si="56"/>
        <v>2903.404886877828</v>
      </c>
      <c r="Q295" s="7">
        <f t="shared" si="57"/>
        <v>0.0003671957191640961</v>
      </c>
    </row>
    <row r="296" spans="1:17" s="4" customFormat="1" ht="12.75">
      <c r="A296" s="25" t="s">
        <v>491</v>
      </c>
      <c r="B296" s="26" t="s">
        <v>501</v>
      </c>
      <c r="C296" s="58">
        <v>201</v>
      </c>
      <c r="D296" s="63">
        <v>503616</v>
      </c>
      <c r="E296" s="27">
        <v>35850</v>
      </c>
      <c r="F296" s="28">
        <f t="shared" si="48"/>
        <v>2823.6210878661086</v>
      </c>
      <c r="G296" s="29">
        <f t="shared" si="49"/>
        <v>0.00013436409927433747</v>
      </c>
      <c r="H296" s="7">
        <f t="shared" si="50"/>
        <v>14.04786610878661</v>
      </c>
      <c r="I296" s="7">
        <f t="shared" si="58"/>
        <v>813.6210878661087</v>
      </c>
      <c r="J296" s="7">
        <f t="shared" si="59"/>
        <v>813.6210878661087</v>
      </c>
      <c r="K296" s="7">
        <f t="shared" si="51"/>
        <v>0.00010289924833988248</v>
      </c>
      <c r="L296" s="30">
        <f t="shared" si="52"/>
        <v>6295.751766609944</v>
      </c>
      <c r="M296" s="10">
        <f t="shared" si="53"/>
        <v>1616.956401150352</v>
      </c>
      <c r="N296" s="31">
        <f t="shared" si="54"/>
        <v>7912.7081677602955</v>
      </c>
      <c r="O296" s="7">
        <f t="shared" si="55"/>
        <v>813.6210878661087</v>
      </c>
      <c r="P296" s="7">
        <f t="shared" si="56"/>
        <v>813.6210878661087</v>
      </c>
      <c r="Q296" s="7">
        <f t="shared" si="57"/>
        <v>0.00010289924833988248</v>
      </c>
    </row>
    <row r="297" spans="1:17" s="4" customFormat="1" ht="12.75">
      <c r="A297" s="25" t="s">
        <v>486</v>
      </c>
      <c r="B297" s="26" t="s">
        <v>139</v>
      </c>
      <c r="C297" s="58">
        <v>2053</v>
      </c>
      <c r="D297" s="63">
        <v>13225108</v>
      </c>
      <c r="E297" s="27">
        <v>1969400</v>
      </c>
      <c r="F297" s="28">
        <f t="shared" si="48"/>
        <v>13786.506917842999</v>
      </c>
      <c r="G297" s="29">
        <f t="shared" si="49"/>
        <v>0.000656041135305204</v>
      </c>
      <c r="H297" s="7">
        <f t="shared" si="50"/>
        <v>6.715298060322941</v>
      </c>
      <c r="I297" s="7">
        <f t="shared" si="58"/>
        <v>-6743.493082157002</v>
      </c>
      <c r="J297" s="7">
        <f t="shared" si="59"/>
        <v>0</v>
      </c>
      <c r="K297" s="7">
        <f t="shared" si="51"/>
        <v>0</v>
      </c>
      <c r="L297" s="30">
        <f t="shared" si="52"/>
        <v>30739.402555243283</v>
      </c>
      <c r="M297" s="10">
        <f t="shared" si="53"/>
        <v>0</v>
      </c>
      <c r="N297" s="31">
        <f t="shared" si="54"/>
        <v>30739.402555243283</v>
      </c>
      <c r="O297" s="7">
        <f t="shared" si="55"/>
        <v>-6743.493082157002</v>
      </c>
      <c r="P297" s="7">
        <f t="shared" si="56"/>
        <v>0</v>
      </c>
      <c r="Q297" s="7">
        <f t="shared" si="57"/>
        <v>0</v>
      </c>
    </row>
    <row r="298" spans="1:17" s="4" customFormat="1" ht="12.75">
      <c r="A298" s="25" t="s">
        <v>487</v>
      </c>
      <c r="B298" s="26" t="s">
        <v>170</v>
      </c>
      <c r="C298" s="58">
        <v>1640</v>
      </c>
      <c r="D298" s="63">
        <v>3490641</v>
      </c>
      <c r="E298" s="27">
        <v>245000</v>
      </c>
      <c r="F298" s="28">
        <f t="shared" si="48"/>
        <v>23365.92342857143</v>
      </c>
      <c r="G298" s="29">
        <f t="shared" si="49"/>
        <v>0.001111884759851323</v>
      </c>
      <c r="H298" s="7">
        <f t="shared" si="50"/>
        <v>14.247514285714285</v>
      </c>
      <c r="I298" s="7">
        <f t="shared" si="58"/>
        <v>6965.923428571427</v>
      </c>
      <c r="J298" s="7">
        <f t="shared" si="59"/>
        <v>6965.923428571427</v>
      </c>
      <c r="K298" s="7">
        <f t="shared" si="51"/>
        <v>0.0008809853818724191</v>
      </c>
      <c r="L298" s="30">
        <f t="shared" si="52"/>
        <v>52098.36912468788</v>
      </c>
      <c r="M298" s="10">
        <f t="shared" si="53"/>
        <v>13843.783851882336</v>
      </c>
      <c r="N298" s="31">
        <f t="shared" si="54"/>
        <v>65942.15297657021</v>
      </c>
      <c r="O298" s="7">
        <f t="shared" si="55"/>
        <v>6965.923428571427</v>
      </c>
      <c r="P298" s="7">
        <f t="shared" si="56"/>
        <v>6965.923428571427</v>
      </c>
      <c r="Q298" s="7">
        <f t="shared" si="57"/>
        <v>0.0008809853818724191</v>
      </c>
    </row>
    <row r="299" spans="1:17" s="4" customFormat="1" ht="12.75">
      <c r="A299" s="25" t="s">
        <v>484</v>
      </c>
      <c r="B299" s="26" t="s">
        <v>89</v>
      </c>
      <c r="C299" s="58">
        <v>3872</v>
      </c>
      <c r="D299" s="63">
        <v>9317756</v>
      </c>
      <c r="E299" s="27">
        <v>692450</v>
      </c>
      <c r="F299" s="28">
        <f t="shared" si="48"/>
        <v>52102.464050833994</v>
      </c>
      <c r="G299" s="29">
        <f t="shared" si="49"/>
        <v>0.0024793343137462145</v>
      </c>
      <c r="H299" s="7">
        <f t="shared" si="50"/>
        <v>13.456214889161672</v>
      </c>
      <c r="I299" s="7">
        <f t="shared" si="58"/>
        <v>13382.464050833993</v>
      </c>
      <c r="J299" s="7">
        <f t="shared" si="59"/>
        <v>13382.464050833993</v>
      </c>
      <c r="K299" s="7">
        <f t="shared" si="51"/>
        <v>0.0016924899222780791</v>
      </c>
      <c r="L299" s="30">
        <f t="shared" si="52"/>
        <v>116171.45852266831</v>
      </c>
      <c r="M299" s="10">
        <f t="shared" si="53"/>
        <v>26595.74737291154</v>
      </c>
      <c r="N299" s="31">
        <f t="shared" si="54"/>
        <v>142767.20589557986</v>
      </c>
      <c r="O299" s="7">
        <f t="shared" si="55"/>
        <v>13382.464050833993</v>
      </c>
      <c r="P299" s="7">
        <f t="shared" si="56"/>
        <v>13382.464050833993</v>
      </c>
      <c r="Q299" s="7">
        <f t="shared" si="57"/>
        <v>0.0016924899222780791</v>
      </c>
    </row>
    <row r="300" spans="1:17" s="4" customFormat="1" ht="12.75">
      <c r="A300" s="9" t="s">
        <v>483</v>
      </c>
      <c r="B300" s="26" t="s">
        <v>54</v>
      </c>
      <c r="C300" s="8">
        <v>46</v>
      </c>
      <c r="D300" s="63">
        <v>53206</v>
      </c>
      <c r="E300" s="27">
        <v>15200</v>
      </c>
      <c r="F300" s="28">
        <f t="shared" si="48"/>
        <v>161.01815789473685</v>
      </c>
      <c r="G300" s="29">
        <f t="shared" si="49"/>
        <v>7.662168215597797E-06</v>
      </c>
      <c r="H300" s="7">
        <f t="shared" si="50"/>
        <v>3.500394736842105</v>
      </c>
      <c r="I300" s="7">
        <f t="shared" si="58"/>
        <v>-298.9818421052631</v>
      </c>
      <c r="J300" s="7">
        <f t="shared" si="59"/>
        <v>0</v>
      </c>
      <c r="K300" s="7">
        <f t="shared" si="51"/>
        <v>0</v>
      </c>
      <c r="L300" s="30">
        <f t="shared" si="52"/>
        <v>359.01784286083995</v>
      </c>
      <c r="M300" s="10">
        <f t="shared" si="53"/>
        <v>0</v>
      </c>
      <c r="N300" s="31">
        <f t="shared" si="54"/>
        <v>359.01784286083995</v>
      </c>
      <c r="O300" s="7">
        <f t="shared" si="55"/>
        <v>-298.9818421052631</v>
      </c>
      <c r="P300" s="7">
        <f t="shared" si="56"/>
        <v>0</v>
      </c>
      <c r="Q300" s="7">
        <f t="shared" si="57"/>
        <v>0</v>
      </c>
    </row>
    <row r="301" spans="1:17" s="4" customFormat="1" ht="12.75">
      <c r="A301" s="9" t="s">
        <v>483</v>
      </c>
      <c r="B301" s="26" t="s">
        <v>526</v>
      </c>
      <c r="C301" s="8">
        <v>321</v>
      </c>
      <c r="D301" s="63">
        <v>350718</v>
      </c>
      <c r="E301" s="27">
        <v>24300</v>
      </c>
      <c r="F301" s="28">
        <f t="shared" si="48"/>
        <v>4632.941481481482</v>
      </c>
      <c r="G301" s="29">
        <f t="shared" si="49"/>
        <v>0.00022046194931219182</v>
      </c>
      <c r="H301" s="7">
        <f t="shared" si="50"/>
        <v>14.43283950617284</v>
      </c>
      <c r="I301" s="7">
        <f t="shared" si="58"/>
        <v>1422.9414814814816</v>
      </c>
      <c r="J301" s="7">
        <f t="shared" si="59"/>
        <v>1422.9414814814816</v>
      </c>
      <c r="K301" s="7">
        <f t="shared" si="51"/>
        <v>0.0001799604398898992</v>
      </c>
      <c r="L301" s="30">
        <f t="shared" si="52"/>
        <v>10329.944638103165</v>
      </c>
      <c r="M301" s="10">
        <f t="shared" si="53"/>
        <v>2827.894177347671</v>
      </c>
      <c r="N301" s="31">
        <f t="shared" si="54"/>
        <v>13157.838815450836</v>
      </c>
      <c r="O301" s="7">
        <f t="shared" si="55"/>
        <v>1422.9414814814816</v>
      </c>
      <c r="P301" s="7">
        <f t="shared" si="56"/>
        <v>1422.9414814814816</v>
      </c>
      <c r="Q301" s="7">
        <f t="shared" si="57"/>
        <v>0.0001799604398898992</v>
      </c>
    </row>
    <row r="302" spans="1:17" s="4" customFormat="1" ht="12.75">
      <c r="A302" s="25" t="s">
        <v>484</v>
      </c>
      <c r="B302" s="26" t="s">
        <v>90</v>
      </c>
      <c r="C302" s="58">
        <v>5542</v>
      </c>
      <c r="D302" s="63">
        <v>5967393.74755</v>
      </c>
      <c r="E302" s="27">
        <v>470300</v>
      </c>
      <c r="F302" s="28">
        <f t="shared" si="48"/>
        <v>70319.57505618138</v>
      </c>
      <c r="G302" s="29">
        <f t="shared" si="49"/>
        <v>0.00334620902371799</v>
      </c>
      <c r="H302" s="7">
        <f t="shared" si="50"/>
        <v>12.68848340963215</v>
      </c>
      <c r="I302" s="7">
        <f t="shared" si="58"/>
        <v>14899.575056181377</v>
      </c>
      <c r="J302" s="7">
        <f t="shared" si="59"/>
        <v>14899.575056181377</v>
      </c>
      <c r="K302" s="7">
        <f t="shared" si="51"/>
        <v>0.0018843600500642692</v>
      </c>
      <c r="L302" s="30">
        <f t="shared" si="52"/>
        <v>156789.65948713274</v>
      </c>
      <c r="M302" s="10">
        <f t="shared" si="53"/>
        <v>29610.790109556765</v>
      </c>
      <c r="N302" s="31">
        <f t="shared" si="54"/>
        <v>186400.4495966895</v>
      </c>
      <c r="O302" s="7">
        <f t="shared" si="55"/>
        <v>14899.575056181377</v>
      </c>
      <c r="P302" s="7">
        <f t="shared" si="56"/>
        <v>14899.575056181377</v>
      </c>
      <c r="Q302" s="7">
        <f t="shared" si="57"/>
        <v>0.0018843600500642692</v>
      </c>
    </row>
    <row r="303" spans="1:17" s="4" customFormat="1" ht="12.75">
      <c r="A303" s="9" t="s">
        <v>483</v>
      </c>
      <c r="B303" s="26" t="s">
        <v>55</v>
      </c>
      <c r="C303" s="8">
        <v>510</v>
      </c>
      <c r="D303" s="63">
        <v>691026</v>
      </c>
      <c r="E303" s="27">
        <v>155700</v>
      </c>
      <c r="F303" s="28">
        <f t="shared" si="48"/>
        <v>2263.4763005780346</v>
      </c>
      <c r="G303" s="29">
        <f t="shared" si="49"/>
        <v>0.00010770919499890012</v>
      </c>
      <c r="H303" s="7">
        <f t="shared" si="50"/>
        <v>4.438188824662813</v>
      </c>
      <c r="I303" s="7">
        <f t="shared" si="58"/>
        <v>-2836.5236994219654</v>
      </c>
      <c r="J303" s="7">
        <f t="shared" si="59"/>
        <v>0</v>
      </c>
      <c r="K303" s="7">
        <f t="shared" si="51"/>
        <v>0</v>
      </c>
      <c r="L303" s="30">
        <f t="shared" si="52"/>
        <v>5046.812045455168</v>
      </c>
      <c r="M303" s="10">
        <f t="shared" si="53"/>
        <v>0</v>
      </c>
      <c r="N303" s="31">
        <f t="shared" si="54"/>
        <v>5046.812045455168</v>
      </c>
      <c r="O303" s="7">
        <f t="shared" si="55"/>
        <v>-2836.5236994219654</v>
      </c>
      <c r="P303" s="7">
        <f t="shared" si="56"/>
        <v>0</v>
      </c>
      <c r="Q303" s="7">
        <f t="shared" si="57"/>
        <v>0</v>
      </c>
    </row>
    <row r="304" spans="1:17" s="4" customFormat="1" ht="12.75">
      <c r="A304" s="25" t="s">
        <v>494</v>
      </c>
      <c r="B304" s="26" t="s">
        <v>360</v>
      </c>
      <c r="C304" s="58">
        <v>718</v>
      </c>
      <c r="D304" s="63">
        <v>1121389.76</v>
      </c>
      <c r="E304" s="27">
        <v>69650</v>
      </c>
      <c r="F304" s="28">
        <f t="shared" si="48"/>
        <v>11560.055243072504</v>
      </c>
      <c r="G304" s="29">
        <f t="shared" si="49"/>
        <v>0.0005500937845278878</v>
      </c>
      <c r="H304" s="7">
        <f t="shared" si="50"/>
        <v>16.100355491744438</v>
      </c>
      <c r="I304" s="7">
        <f t="shared" si="58"/>
        <v>4380.0552430725065</v>
      </c>
      <c r="J304" s="7">
        <f t="shared" si="59"/>
        <v>4380.0552430725065</v>
      </c>
      <c r="K304" s="7">
        <f t="shared" si="51"/>
        <v>0.0005539487593437241</v>
      </c>
      <c r="L304" s="30">
        <f t="shared" si="52"/>
        <v>25775.14331913551</v>
      </c>
      <c r="M304" s="10">
        <f t="shared" si="53"/>
        <v>8704.737952716065</v>
      </c>
      <c r="N304" s="31">
        <f t="shared" si="54"/>
        <v>34479.88127185158</v>
      </c>
      <c r="O304" s="7">
        <f t="shared" si="55"/>
        <v>4380.0552430725065</v>
      </c>
      <c r="P304" s="7">
        <f t="shared" si="56"/>
        <v>4380.0552430725065</v>
      </c>
      <c r="Q304" s="7">
        <f t="shared" si="57"/>
        <v>0.0005539487593437241</v>
      </c>
    </row>
    <row r="305" spans="1:17" s="4" customFormat="1" ht="12.75">
      <c r="A305" s="25" t="s">
        <v>485</v>
      </c>
      <c r="B305" s="26" t="s">
        <v>111</v>
      </c>
      <c r="C305" s="59">
        <v>1407</v>
      </c>
      <c r="D305" s="63">
        <v>1444440</v>
      </c>
      <c r="E305" s="27">
        <v>97900</v>
      </c>
      <c r="F305" s="28">
        <f t="shared" si="48"/>
        <v>20759.214300306434</v>
      </c>
      <c r="G305" s="29">
        <f t="shared" si="49"/>
        <v>0.0009878425767146995</v>
      </c>
      <c r="H305" s="7">
        <f t="shared" si="50"/>
        <v>14.754239019407558</v>
      </c>
      <c r="I305" s="7">
        <f t="shared" si="58"/>
        <v>6689.214300306435</v>
      </c>
      <c r="J305" s="7">
        <f t="shared" si="59"/>
        <v>6689.214300306435</v>
      </c>
      <c r="K305" s="7">
        <f t="shared" si="51"/>
        <v>0.0008459897779827404</v>
      </c>
      <c r="L305" s="30">
        <f t="shared" si="52"/>
        <v>46286.26010275284</v>
      </c>
      <c r="M305" s="10">
        <f t="shared" si="53"/>
        <v>13293.863744257935</v>
      </c>
      <c r="N305" s="31">
        <f t="shared" si="54"/>
        <v>59580.12384701078</v>
      </c>
      <c r="O305" s="7">
        <f t="shared" si="55"/>
        <v>6689.214300306435</v>
      </c>
      <c r="P305" s="7">
        <f t="shared" si="56"/>
        <v>6689.214300306435</v>
      </c>
      <c r="Q305" s="7">
        <f t="shared" si="57"/>
        <v>0.0008459897779827404</v>
      </c>
    </row>
    <row r="306" spans="1:17" s="4" customFormat="1" ht="12.75">
      <c r="A306" s="9" t="s">
        <v>483</v>
      </c>
      <c r="B306" s="26" t="s">
        <v>56</v>
      </c>
      <c r="C306" s="8">
        <v>602</v>
      </c>
      <c r="D306" s="63">
        <v>648771</v>
      </c>
      <c r="E306" s="27">
        <v>36250</v>
      </c>
      <c r="F306" s="28">
        <f t="shared" si="48"/>
        <v>10774.07288275862</v>
      </c>
      <c r="G306" s="29">
        <f t="shared" si="49"/>
        <v>0.0005126922321939295</v>
      </c>
      <c r="H306" s="7">
        <f t="shared" si="50"/>
        <v>17.897131034482758</v>
      </c>
      <c r="I306" s="7">
        <f t="shared" si="58"/>
        <v>4754.07288275862</v>
      </c>
      <c r="J306" s="7">
        <f t="shared" si="59"/>
        <v>4754.07288275862</v>
      </c>
      <c r="K306" s="7">
        <f t="shared" si="51"/>
        <v>0.0006012510411595705</v>
      </c>
      <c r="L306" s="30">
        <f t="shared" si="52"/>
        <v>24022.659653839615</v>
      </c>
      <c r="M306" s="10">
        <f t="shared" si="53"/>
        <v>9448.044911757335</v>
      </c>
      <c r="N306" s="31">
        <f t="shared" si="54"/>
        <v>33470.70456559695</v>
      </c>
      <c r="O306" s="7">
        <f t="shared" si="55"/>
        <v>4754.07288275862</v>
      </c>
      <c r="P306" s="7">
        <f t="shared" si="56"/>
        <v>4754.07288275862</v>
      </c>
      <c r="Q306" s="7">
        <f t="shared" si="57"/>
        <v>0.0006012510411595705</v>
      </c>
    </row>
    <row r="307" spans="1:17" s="4" customFormat="1" ht="12.75">
      <c r="A307" s="25" t="s">
        <v>485</v>
      </c>
      <c r="B307" s="26" t="s">
        <v>112</v>
      </c>
      <c r="C307" s="59">
        <v>757</v>
      </c>
      <c r="D307" s="63">
        <v>838307</v>
      </c>
      <c r="E307" s="27">
        <v>69600</v>
      </c>
      <c r="F307" s="28">
        <f t="shared" si="48"/>
        <v>9117.79308908046</v>
      </c>
      <c r="G307" s="29">
        <f t="shared" si="49"/>
        <v>0.00043387693237194276</v>
      </c>
      <c r="H307" s="7">
        <f t="shared" si="50"/>
        <v>12.044640804597702</v>
      </c>
      <c r="I307" s="7">
        <f t="shared" si="58"/>
        <v>1547.79308908046</v>
      </c>
      <c r="J307" s="7">
        <f t="shared" si="59"/>
        <v>1547.79308908046</v>
      </c>
      <c r="K307" s="7">
        <f t="shared" si="51"/>
        <v>0.0001957505131408951</v>
      </c>
      <c r="L307" s="30">
        <f t="shared" si="52"/>
        <v>20329.69727944043</v>
      </c>
      <c r="M307" s="10">
        <f t="shared" si="53"/>
        <v>3076.019022084121</v>
      </c>
      <c r="N307" s="31">
        <f t="shared" si="54"/>
        <v>23405.71630152455</v>
      </c>
      <c r="O307" s="7">
        <f t="shared" si="55"/>
        <v>1547.79308908046</v>
      </c>
      <c r="P307" s="7">
        <f t="shared" si="56"/>
        <v>1547.79308908046</v>
      </c>
      <c r="Q307" s="7">
        <f t="shared" si="57"/>
        <v>0.0001957505131408951</v>
      </c>
    </row>
    <row r="308" spans="1:17" s="4" customFormat="1" ht="12.75">
      <c r="A308" s="25" t="s">
        <v>491</v>
      </c>
      <c r="B308" s="26" t="s">
        <v>294</v>
      </c>
      <c r="C308" s="58">
        <v>1551</v>
      </c>
      <c r="D308" s="63">
        <v>1356199</v>
      </c>
      <c r="E308" s="27">
        <v>102850</v>
      </c>
      <c r="F308" s="28">
        <f t="shared" si="48"/>
        <v>20451.77101604278</v>
      </c>
      <c r="G308" s="29">
        <f t="shared" si="49"/>
        <v>0.000973212660489202</v>
      </c>
      <c r="H308" s="7">
        <f t="shared" si="50"/>
        <v>13.186183762761303</v>
      </c>
      <c r="I308" s="7">
        <f t="shared" si="58"/>
        <v>4941.7710160427805</v>
      </c>
      <c r="J308" s="7">
        <f t="shared" si="59"/>
        <v>4941.7710160427805</v>
      </c>
      <c r="K308" s="7">
        <f t="shared" si="51"/>
        <v>0.0006249893600377035</v>
      </c>
      <c r="L308" s="30">
        <f t="shared" si="52"/>
        <v>45600.762105747155</v>
      </c>
      <c r="M308" s="10">
        <f t="shared" si="53"/>
        <v>9821.06830387932</v>
      </c>
      <c r="N308" s="31">
        <f t="shared" si="54"/>
        <v>55421.83040962648</v>
      </c>
      <c r="O308" s="7">
        <f t="shared" si="55"/>
        <v>4941.7710160427805</v>
      </c>
      <c r="P308" s="7">
        <f t="shared" si="56"/>
        <v>4941.7710160427805</v>
      </c>
      <c r="Q308" s="7">
        <f t="shared" si="57"/>
        <v>0.0006249893600377035</v>
      </c>
    </row>
    <row r="309" spans="1:17" s="4" customFormat="1" ht="12.75">
      <c r="A309" s="25" t="s">
        <v>489</v>
      </c>
      <c r="B309" s="26" t="s">
        <v>211</v>
      </c>
      <c r="C309" s="58">
        <v>1752</v>
      </c>
      <c r="D309" s="63">
        <v>3928152</v>
      </c>
      <c r="E309" s="27">
        <v>289400</v>
      </c>
      <c r="F309" s="28">
        <f t="shared" si="48"/>
        <v>23780.65758120249</v>
      </c>
      <c r="G309" s="29">
        <f t="shared" si="49"/>
        <v>0.0011316201914558133</v>
      </c>
      <c r="H309" s="7">
        <f t="shared" si="50"/>
        <v>13.573434692467174</v>
      </c>
      <c r="I309" s="7">
        <f t="shared" si="58"/>
        <v>6260.657581202489</v>
      </c>
      <c r="J309" s="7">
        <f t="shared" si="59"/>
        <v>6260.657581202489</v>
      </c>
      <c r="K309" s="7">
        <f t="shared" si="51"/>
        <v>0.0007917898992868</v>
      </c>
      <c r="L309" s="30">
        <f t="shared" si="52"/>
        <v>53023.09067649982</v>
      </c>
      <c r="M309" s="10">
        <f t="shared" si="53"/>
        <v>12442.168107867112</v>
      </c>
      <c r="N309" s="31">
        <f t="shared" si="54"/>
        <v>65465.25878436693</v>
      </c>
      <c r="O309" s="7">
        <f t="shared" si="55"/>
        <v>6260.657581202489</v>
      </c>
      <c r="P309" s="7">
        <f t="shared" si="56"/>
        <v>6260.657581202489</v>
      </c>
      <c r="Q309" s="7">
        <f t="shared" si="57"/>
        <v>0.0007917898992868</v>
      </c>
    </row>
    <row r="310" spans="1:17" s="4" customFormat="1" ht="12.75">
      <c r="A310" s="25" t="s">
        <v>497</v>
      </c>
      <c r="B310" s="26" t="s">
        <v>454</v>
      </c>
      <c r="C310" s="58">
        <v>1522</v>
      </c>
      <c r="D310" s="63">
        <v>2274277</v>
      </c>
      <c r="E310" s="27">
        <v>227550</v>
      </c>
      <c r="F310" s="28">
        <f t="shared" si="48"/>
        <v>15211.819793451989</v>
      </c>
      <c r="G310" s="29">
        <f t="shared" si="49"/>
        <v>0.0007238657033884691</v>
      </c>
      <c r="H310" s="7">
        <f t="shared" si="50"/>
        <v>9.99462535706438</v>
      </c>
      <c r="I310" s="7">
        <f t="shared" si="58"/>
        <v>-8.18020654801239</v>
      </c>
      <c r="J310" s="7">
        <f t="shared" si="59"/>
        <v>0</v>
      </c>
      <c r="K310" s="7">
        <f t="shared" si="51"/>
        <v>0</v>
      </c>
      <c r="L310" s="30">
        <f t="shared" si="52"/>
        <v>33917.38422323283</v>
      </c>
      <c r="M310" s="10">
        <f t="shared" si="53"/>
        <v>0</v>
      </c>
      <c r="N310" s="31">
        <f t="shared" si="54"/>
        <v>33917.38422323283</v>
      </c>
      <c r="O310" s="7">
        <f t="shared" si="55"/>
        <v>-8.18020654801239</v>
      </c>
      <c r="P310" s="7">
        <f t="shared" si="56"/>
        <v>0</v>
      </c>
      <c r="Q310" s="7">
        <f t="shared" si="57"/>
        <v>0</v>
      </c>
    </row>
    <row r="311" spans="1:17" s="4" customFormat="1" ht="12.75">
      <c r="A311" s="25" t="s">
        <v>491</v>
      </c>
      <c r="B311" s="26" t="s">
        <v>295</v>
      </c>
      <c r="C311" s="58">
        <v>3275</v>
      </c>
      <c r="D311" s="63">
        <v>4044760</v>
      </c>
      <c r="E311" s="27">
        <v>259250</v>
      </c>
      <c r="F311" s="28">
        <f t="shared" si="48"/>
        <v>51095.81099324976</v>
      </c>
      <c r="G311" s="29">
        <f t="shared" si="49"/>
        <v>0.002431431982960648</v>
      </c>
      <c r="H311" s="7">
        <f t="shared" si="50"/>
        <v>15.601774349083897</v>
      </c>
      <c r="I311" s="7">
        <f t="shared" si="58"/>
        <v>18345.81099324976</v>
      </c>
      <c r="J311" s="7">
        <f t="shared" si="59"/>
        <v>18345.81099324976</v>
      </c>
      <c r="K311" s="7">
        <f t="shared" si="51"/>
        <v>0.002320208005352989</v>
      </c>
      <c r="L311" s="30">
        <f t="shared" si="52"/>
        <v>113926.95135671612</v>
      </c>
      <c r="M311" s="10">
        <f t="shared" si="53"/>
        <v>36459.69476729115</v>
      </c>
      <c r="N311" s="31">
        <f t="shared" si="54"/>
        <v>150386.64612400727</v>
      </c>
      <c r="O311" s="7">
        <f t="shared" si="55"/>
        <v>18345.81099324976</v>
      </c>
      <c r="P311" s="7">
        <f t="shared" si="56"/>
        <v>18345.81099324976</v>
      </c>
      <c r="Q311" s="7">
        <f t="shared" si="57"/>
        <v>0.002320208005352989</v>
      </c>
    </row>
    <row r="312" spans="1:17" s="4" customFormat="1" ht="12.75">
      <c r="A312" s="25" t="s">
        <v>490</v>
      </c>
      <c r="B312" s="26" t="s">
        <v>237</v>
      </c>
      <c r="C312" s="58">
        <v>329</v>
      </c>
      <c r="D312" s="63">
        <v>3767662</v>
      </c>
      <c r="E312" s="27">
        <v>451400</v>
      </c>
      <c r="F312" s="28">
        <f t="shared" si="48"/>
        <v>2746.0363269827203</v>
      </c>
      <c r="G312" s="29">
        <f t="shared" si="49"/>
        <v>0.0001306721710059488</v>
      </c>
      <c r="H312" s="7">
        <f t="shared" si="50"/>
        <v>8.346614975631368</v>
      </c>
      <c r="I312" s="7">
        <f t="shared" si="58"/>
        <v>-543.9636730172798</v>
      </c>
      <c r="J312" s="7">
        <f t="shared" si="59"/>
        <v>0</v>
      </c>
      <c r="K312" s="7">
        <f t="shared" si="51"/>
        <v>0</v>
      </c>
      <c r="L312" s="30">
        <f t="shared" si="52"/>
        <v>6122.7631182772675</v>
      </c>
      <c r="M312" s="10">
        <f t="shared" si="53"/>
        <v>0</v>
      </c>
      <c r="N312" s="31">
        <f t="shared" si="54"/>
        <v>6122.7631182772675</v>
      </c>
      <c r="O312" s="7">
        <f t="shared" si="55"/>
        <v>-543.9636730172798</v>
      </c>
      <c r="P312" s="7">
        <f t="shared" si="56"/>
        <v>0</v>
      </c>
      <c r="Q312" s="7">
        <f t="shared" si="57"/>
        <v>0</v>
      </c>
    </row>
    <row r="313" spans="1:17" s="4" customFormat="1" ht="12.75">
      <c r="A313" s="25" t="s">
        <v>489</v>
      </c>
      <c r="B313" s="26" t="s">
        <v>212</v>
      </c>
      <c r="C313" s="58">
        <v>1643</v>
      </c>
      <c r="D313" s="63">
        <v>3027139</v>
      </c>
      <c r="E313" s="27">
        <v>304050</v>
      </c>
      <c r="F313" s="28">
        <f t="shared" si="48"/>
        <v>16357.800943923698</v>
      </c>
      <c r="G313" s="29">
        <f t="shared" si="49"/>
        <v>0.0007783980645930902</v>
      </c>
      <c r="H313" s="7">
        <f t="shared" si="50"/>
        <v>9.95605656964315</v>
      </c>
      <c r="I313" s="7">
        <f t="shared" si="58"/>
        <v>-72.19905607630345</v>
      </c>
      <c r="J313" s="7">
        <f t="shared" si="59"/>
        <v>0</v>
      </c>
      <c r="K313" s="7">
        <f t="shared" si="51"/>
        <v>0</v>
      </c>
      <c r="L313" s="30">
        <f t="shared" si="52"/>
        <v>36472.54747923344</v>
      </c>
      <c r="M313" s="10">
        <f t="shared" si="53"/>
        <v>0</v>
      </c>
      <c r="N313" s="31">
        <f t="shared" si="54"/>
        <v>36472.54747923344</v>
      </c>
      <c r="O313" s="7">
        <f t="shared" si="55"/>
        <v>-72.19905607630345</v>
      </c>
      <c r="P313" s="7">
        <f t="shared" si="56"/>
        <v>0</v>
      </c>
      <c r="Q313" s="7">
        <f t="shared" si="57"/>
        <v>0</v>
      </c>
    </row>
    <row r="314" spans="1:17" s="4" customFormat="1" ht="12.75">
      <c r="A314" s="25" t="s">
        <v>494</v>
      </c>
      <c r="B314" s="26" t="s">
        <v>361</v>
      </c>
      <c r="C314" s="58">
        <v>3367</v>
      </c>
      <c r="D314" s="63">
        <v>2533575</v>
      </c>
      <c r="E314" s="27">
        <v>178900</v>
      </c>
      <c r="F314" s="28">
        <f t="shared" si="48"/>
        <v>47683.32602012297</v>
      </c>
      <c r="G314" s="29">
        <f t="shared" si="49"/>
        <v>0.0022690463598783717</v>
      </c>
      <c r="H314" s="7">
        <f t="shared" si="50"/>
        <v>14.161961989938513</v>
      </c>
      <c r="I314" s="7">
        <f t="shared" si="58"/>
        <v>14013.326020122973</v>
      </c>
      <c r="J314" s="7">
        <f t="shared" si="59"/>
        <v>14013.326020122973</v>
      </c>
      <c r="K314" s="7">
        <f t="shared" si="51"/>
        <v>0.0017722754925074693</v>
      </c>
      <c r="L314" s="30">
        <f t="shared" si="52"/>
        <v>106318.2256709588</v>
      </c>
      <c r="M314" s="10">
        <f t="shared" si="53"/>
        <v>27849.495972470948</v>
      </c>
      <c r="N314" s="31">
        <f t="shared" si="54"/>
        <v>134167.72164342974</v>
      </c>
      <c r="O314" s="7">
        <f t="shared" si="55"/>
        <v>14013.326020122973</v>
      </c>
      <c r="P314" s="7">
        <f t="shared" si="56"/>
        <v>14013.326020122973</v>
      </c>
      <c r="Q314" s="7">
        <f t="shared" si="57"/>
        <v>0.0017722754925074693</v>
      </c>
    </row>
    <row r="315" spans="1:17" s="4" customFormat="1" ht="12.75">
      <c r="A315" s="25" t="s">
        <v>497</v>
      </c>
      <c r="B315" s="26" t="s">
        <v>455</v>
      </c>
      <c r="C315" s="58">
        <v>4576</v>
      </c>
      <c r="D315" s="63">
        <v>7037584</v>
      </c>
      <c r="E315" s="27">
        <v>581300</v>
      </c>
      <c r="F315" s="28">
        <f t="shared" si="48"/>
        <v>55399.93873043179</v>
      </c>
      <c r="G315" s="29">
        <f t="shared" si="49"/>
        <v>0.0026362470868899115</v>
      </c>
      <c r="H315" s="7">
        <f t="shared" si="50"/>
        <v>12.106629967314639</v>
      </c>
      <c r="I315" s="7">
        <f t="shared" si="58"/>
        <v>9639.938730431788</v>
      </c>
      <c r="J315" s="7">
        <f t="shared" si="59"/>
        <v>9639.938730431788</v>
      </c>
      <c r="K315" s="7">
        <f t="shared" si="51"/>
        <v>0.001219170034057903</v>
      </c>
      <c r="L315" s="30">
        <f t="shared" si="52"/>
        <v>123523.74885958404</v>
      </c>
      <c r="M315" s="10">
        <f t="shared" si="53"/>
        <v>19158.009630441098</v>
      </c>
      <c r="N315" s="31">
        <f t="shared" si="54"/>
        <v>142681.75849002512</v>
      </c>
      <c r="O315" s="7">
        <f t="shared" si="55"/>
        <v>9639.938730431788</v>
      </c>
      <c r="P315" s="7">
        <f t="shared" si="56"/>
        <v>9639.938730431788</v>
      </c>
      <c r="Q315" s="7">
        <f t="shared" si="57"/>
        <v>0.001219170034057903</v>
      </c>
    </row>
    <row r="316" spans="1:17" s="4" customFormat="1" ht="12.75">
      <c r="A316" s="25" t="s">
        <v>488</v>
      </c>
      <c r="B316" s="26" t="s">
        <v>192</v>
      </c>
      <c r="C316" s="58">
        <v>355</v>
      </c>
      <c r="D316" s="63">
        <v>3727100</v>
      </c>
      <c r="E316" s="27">
        <v>459350</v>
      </c>
      <c r="F316" s="28">
        <f t="shared" si="48"/>
        <v>2880.4190704256016</v>
      </c>
      <c r="G316" s="29">
        <f t="shared" si="49"/>
        <v>0.0001370668733115484</v>
      </c>
      <c r="H316" s="7">
        <f t="shared" si="50"/>
        <v>8.113856536410145</v>
      </c>
      <c r="I316" s="7">
        <f t="shared" si="58"/>
        <v>-669.5809295743985</v>
      </c>
      <c r="J316" s="7">
        <f t="shared" si="59"/>
        <v>0</v>
      </c>
      <c r="K316" s="7">
        <f t="shared" si="51"/>
        <v>0</v>
      </c>
      <c r="L316" s="30">
        <f t="shared" si="52"/>
        <v>6422.392696080069</v>
      </c>
      <c r="M316" s="10">
        <f t="shared" si="53"/>
        <v>0</v>
      </c>
      <c r="N316" s="31">
        <f t="shared" si="54"/>
        <v>6422.392696080069</v>
      </c>
      <c r="O316" s="7">
        <f t="shared" si="55"/>
        <v>-669.5809295743985</v>
      </c>
      <c r="P316" s="7">
        <f t="shared" si="56"/>
        <v>0</v>
      </c>
      <c r="Q316" s="7">
        <f t="shared" si="57"/>
        <v>0</v>
      </c>
    </row>
    <row r="317" spans="1:17" s="4" customFormat="1" ht="12.75">
      <c r="A317" s="25" t="s">
        <v>484</v>
      </c>
      <c r="B317" s="26" t="s">
        <v>502</v>
      </c>
      <c r="C317" s="58">
        <v>3565</v>
      </c>
      <c r="D317" s="63">
        <v>6785049</v>
      </c>
      <c r="E317" s="27">
        <v>431500</v>
      </c>
      <c r="F317" s="28">
        <f t="shared" si="48"/>
        <v>56057.24144843569</v>
      </c>
      <c r="G317" s="29">
        <f t="shared" si="49"/>
        <v>0.0026675253232066377</v>
      </c>
      <c r="H317" s="7">
        <f t="shared" si="50"/>
        <v>15.724331402085747</v>
      </c>
      <c r="I317" s="7">
        <f t="shared" si="58"/>
        <v>20407.24144843569</v>
      </c>
      <c r="J317" s="7">
        <f t="shared" si="59"/>
        <v>20407.24144843569</v>
      </c>
      <c r="K317" s="7">
        <f t="shared" si="51"/>
        <v>0.002580918608245426</v>
      </c>
      <c r="L317" s="30">
        <f t="shared" si="52"/>
        <v>124989.31899782023</v>
      </c>
      <c r="M317" s="10">
        <f t="shared" si="53"/>
        <v>40556.49513265691</v>
      </c>
      <c r="N317" s="31">
        <f t="shared" si="54"/>
        <v>165545.81413047714</v>
      </c>
      <c r="O317" s="7">
        <f t="shared" si="55"/>
        <v>20407.24144843569</v>
      </c>
      <c r="P317" s="7">
        <f t="shared" si="56"/>
        <v>20407.24144843569</v>
      </c>
      <c r="Q317" s="7">
        <f t="shared" si="57"/>
        <v>0.002580918608245426</v>
      </c>
    </row>
    <row r="318" spans="1:17" s="4" customFormat="1" ht="12.75">
      <c r="A318" s="25" t="s">
        <v>496</v>
      </c>
      <c r="B318" s="26" t="s">
        <v>423</v>
      </c>
      <c r="C318" s="58">
        <v>148</v>
      </c>
      <c r="D318" s="63">
        <v>257444</v>
      </c>
      <c r="E318" s="27">
        <v>44650</v>
      </c>
      <c r="F318" s="28">
        <f t="shared" si="48"/>
        <v>853.3418141097425</v>
      </c>
      <c r="G318" s="29">
        <f t="shared" si="49"/>
        <v>4.060690179666968E-05</v>
      </c>
      <c r="H318" s="7">
        <f t="shared" si="50"/>
        <v>5.7658230683090705</v>
      </c>
      <c r="I318" s="7">
        <f t="shared" si="58"/>
        <v>-626.6581858902575</v>
      </c>
      <c r="J318" s="7">
        <f t="shared" si="59"/>
        <v>0</v>
      </c>
      <c r="K318" s="7">
        <f t="shared" si="51"/>
        <v>0</v>
      </c>
      <c r="L318" s="30">
        <f t="shared" si="52"/>
        <v>1902.673222264268</v>
      </c>
      <c r="M318" s="10">
        <f t="shared" si="53"/>
        <v>0</v>
      </c>
      <c r="N318" s="31">
        <f t="shared" si="54"/>
        <v>1902.673222264268</v>
      </c>
      <c r="O318" s="7">
        <f t="shared" si="55"/>
        <v>-626.6581858902575</v>
      </c>
      <c r="P318" s="7">
        <f t="shared" si="56"/>
        <v>0</v>
      </c>
      <c r="Q318" s="7">
        <f t="shared" si="57"/>
        <v>0</v>
      </c>
    </row>
    <row r="319" spans="1:17" s="4" customFormat="1" ht="12.75">
      <c r="A319" s="25" t="s">
        <v>495</v>
      </c>
      <c r="B319" s="26" t="s">
        <v>385</v>
      </c>
      <c r="C319" s="58">
        <v>1520</v>
      </c>
      <c r="D319" s="63">
        <v>4128950</v>
      </c>
      <c r="E319" s="27">
        <v>320850</v>
      </c>
      <c r="F319" s="28">
        <f t="shared" si="48"/>
        <v>19560.554776375255</v>
      </c>
      <c r="G319" s="29">
        <f t="shared" si="49"/>
        <v>0.0009308034761208822</v>
      </c>
      <c r="H319" s="7">
        <f t="shared" si="50"/>
        <v>12.868786037088983</v>
      </c>
      <c r="I319" s="7">
        <f t="shared" si="58"/>
        <v>4360.554776375254</v>
      </c>
      <c r="J319" s="7">
        <f t="shared" si="59"/>
        <v>4360.554776375254</v>
      </c>
      <c r="K319" s="7">
        <f t="shared" si="51"/>
        <v>0.0005514825211950955</v>
      </c>
      <c r="L319" s="30">
        <f t="shared" si="52"/>
        <v>43613.64129855748</v>
      </c>
      <c r="M319" s="10">
        <f t="shared" si="53"/>
        <v>8665.98354366524</v>
      </c>
      <c r="N319" s="31">
        <f t="shared" si="54"/>
        <v>52279.62484222272</v>
      </c>
      <c r="O319" s="7">
        <f t="shared" si="55"/>
        <v>4360.554776375254</v>
      </c>
      <c r="P319" s="7">
        <f t="shared" si="56"/>
        <v>4360.554776375254</v>
      </c>
      <c r="Q319" s="7">
        <f t="shared" si="57"/>
        <v>0.0005514825211950955</v>
      </c>
    </row>
    <row r="320" spans="1:17" s="4" customFormat="1" ht="12.75">
      <c r="A320" s="25" t="s">
        <v>490</v>
      </c>
      <c r="B320" s="26" t="s">
        <v>238</v>
      </c>
      <c r="C320" s="58">
        <v>5014</v>
      </c>
      <c r="D320" s="63">
        <v>6442538</v>
      </c>
      <c r="E320" s="27">
        <v>431750</v>
      </c>
      <c r="F320" s="28">
        <f t="shared" si="48"/>
        <v>74818.495731326</v>
      </c>
      <c r="G320" s="29">
        <f t="shared" si="49"/>
        <v>0.0035602934937696475</v>
      </c>
      <c r="H320" s="7">
        <f t="shared" si="50"/>
        <v>14.921917776491025</v>
      </c>
      <c r="I320" s="7">
        <f t="shared" si="58"/>
        <v>24678.495731326</v>
      </c>
      <c r="J320" s="7">
        <f t="shared" si="59"/>
        <v>24678.495731326</v>
      </c>
      <c r="K320" s="7">
        <f t="shared" si="51"/>
        <v>0.0031211072313434584</v>
      </c>
      <c r="L320" s="30">
        <f t="shared" si="52"/>
        <v>166820.7815488344</v>
      </c>
      <c r="M320" s="10">
        <f t="shared" si="53"/>
        <v>49045.00662364334</v>
      </c>
      <c r="N320" s="31">
        <f t="shared" si="54"/>
        <v>215865.78817247774</v>
      </c>
      <c r="O320" s="7">
        <f t="shared" si="55"/>
        <v>24678.495731326</v>
      </c>
      <c r="P320" s="7">
        <f t="shared" si="56"/>
        <v>24678.495731326</v>
      </c>
      <c r="Q320" s="7">
        <f t="shared" si="57"/>
        <v>0.0031211072313434584</v>
      </c>
    </row>
    <row r="321" spans="1:17" s="4" customFormat="1" ht="12.75">
      <c r="A321" s="9" t="s">
        <v>483</v>
      </c>
      <c r="B321" s="26" t="s">
        <v>57</v>
      </c>
      <c r="C321" s="8">
        <v>737</v>
      </c>
      <c r="D321" s="63">
        <v>702219</v>
      </c>
      <c r="E321" s="27">
        <v>43050</v>
      </c>
      <c r="F321" s="28">
        <f t="shared" si="48"/>
        <v>12021.728292682927</v>
      </c>
      <c r="G321" s="29">
        <f t="shared" si="49"/>
        <v>0.0005720628382853877</v>
      </c>
      <c r="H321" s="7">
        <f t="shared" si="50"/>
        <v>16.31170731707317</v>
      </c>
      <c r="I321" s="7">
        <f t="shared" si="58"/>
        <v>4651.7282926829275</v>
      </c>
      <c r="J321" s="7">
        <f t="shared" si="59"/>
        <v>4651.7282926829275</v>
      </c>
      <c r="K321" s="7">
        <f t="shared" si="51"/>
        <v>0.0005883074467180075</v>
      </c>
      <c r="L321" s="30">
        <f t="shared" si="52"/>
        <v>26804.523263268737</v>
      </c>
      <c r="M321" s="10">
        <f t="shared" si="53"/>
        <v>9244.649568994006</v>
      </c>
      <c r="N321" s="31">
        <f t="shared" si="54"/>
        <v>36049.172832262746</v>
      </c>
      <c r="O321" s="7">
        <f t="shared" si="55"/>
        <v>4651.7282926829275</v>
      </c>
      <c r="P321" s="7">
        <f t="shared" si="56"/>
        <v>4651.7282926829275</v>
      </c>
      <c r="Q321" s="7">
        <f t="shared" si="57"/>
        <v>0.0005883074467180075</v>
      </c>
    </row>
    <row r="322" spans="1:17" s="4" customFormat="1" ht="12.75">
      <c r="A322" s="25" t="s">
        <v>487</v>
      </c>
      <c r="B322" s="26" t="s">
        <v>171</v>
      </c>
      <c r="C322" s="58">
        <v>6240</v>
      </c>
      <c r="D322" s="63">
        <v>6746833</v>
      </c>
      <c r="E322" s="27">
        <v>499750</v>
      </c>
      <c r="F322" s="28">
        <f t="shared" si="48"/>
        <v>84242.59713856928</v>
      </c>
      <c r="G322" s="29">
        <f t="shared" si="49"/>
        <v>0.0040087463341651735</v>
      </c>
      <c r="H322" s="7">
        <f t="shared" si="50"/>
        <v>13.500416208104053</v>
      </c>
      <c r="I322" s="7">
        <f t="shared" si="58"/>
        <v>21842.59713856929</v>
      </c>
      <c r="J322" s="7">
        <f t="shared" si="59"/>
        <v>21842.59713856929</v>
      </c>
      <c r="K322" s="7">
        <f t="shared" si="51"/>
        <v>0.002762449082095959</v>
      </c>
      <c r="L322" s="30">
        <f t="shared" si="52"/>
        <v>187833.44622198358</v>
      </c>
      <c r="M322" s="10">
        <f t="shared" si="53"/>
        <v>43409.0607872372</v>
      </c>
      <c r="N322" s="31">
        <f t="shared" si="54"/>
        <v>231242.50700922078</v>
      </c>
      <c r="O322" s="7">
        <f t="shared" si="55"/>
        <v>21842.59713856929</v>
      </c>
      <c r="P322" s="7">
        <f t="shared" si="56"/>
        <v>21842.59713856929</v>
      </c>
      <c r="Q322" s="7">
        <f t="shared" si="57"/>
        <v>0.002762449082095959</v>
      </c>
    </row>
    <row r="323" spans="1:17" s="4" customFormat="1" ht="12.75">
      <c r="A323" s="25" t="s">
        <v>497</v>
      </c>
      <c r="B323" s="26" t="s">
        <v>456</v>
      </c>
      <c r="C323" s="58">
        <v>892</v>
      </c>
      <c r="D323" s="63">
        <v>9845896</v>
      </c>
      <c r="E323" s="27">
        <v>1303550</v>
      </c>
      <c r="F323" s="28">
        <f t="shared" si="48"/>
        <v>6737.401121552683</v>
      </c>
      <c r="G323" s="29">
        <f t="shared" si="49"/>
        <v>0.00032060421883003856</v>
      </c>
      <c r="H323" s="7">
        <f t="shared" si="50"/>
        <v>7.553140270798972</v>
      </c>
      <c r="I323" s="7">
        <f t="shared" si="58"/>
        <v>-2182.5988784473175</v>
      </c>
      <c r="J323" s="7">
        <f t="shared" si="59"/>
        <v>0</v>
      </c>
      <c r="K323" s="7">
        <f t="shared" si="51"/>
        <v>0</v>
      </c>
      <c r="L323" s="30">
        <f t="shared" si="52"/>
        <v>15022.20152542878</v>
      </c>
      <c r="M323" s="10">
        <f t="shared" si="53"/>
        <v>0</v>
      </c>
      <c r="N323" s="31">
        <f t="shared" si="54"/>
        <v>15022.20152542878</v>
      </c>
      <c r="O323" s="7">
        <f t="shared" si="55"/>
        <v>-2182.5988784473175</v>
      </c>
      <c r="P323" s="7">
        <f t="shared" si="56"/>
        <v>0</v>
      </c>
      <c r="Q323" s="7">
        <f t="shared" si="57"/>
        <v>0</v>
      </c>
    </row>
    <row r="324" spans="1:17" s="4" customFormat="1" ht="12.75">
      <c r="A324" s="25" t="s">
        <v>497</v>
      </c>
      <c r="B324" s="26" t="s">
        <v>457</v>
      </c>
      <c r="C324" s="58">
        <v>8624</v>
      </c>
      <c r="D324" s="63">
        <v>20624523</v>
      </c>
      <c r="E324" s="27">
        <v>1494200</v>
      </c>
      <c r="F324" s="28">
        <f t="shared" si="48"/>
        <v>119037.53604069067</v>
      </c>
      <c r="G324" s="29">
        <f t="shared" si="49"/>
        <v>0.005664489254126973</v>
      </c>
      <c r="H324" s="7">
        <f t="shared" si="50"/>
        <v>13.803053808057824</v>
      </c>
      <c r="I324" s="7">
        <f t="shared" si="58"/>
        <v>32797.53604069067</v>
      </c>
      <c r="J324" s="7">
        <f t="shared" si="59"/>
        <v>32797.53604069067</v>
      </c>
      <c r="K324" s="7">
        <f t="shared" si="51"/>
        <v>0.004147928140405631</v>
      </c>
      <c r="L324" s="30">
        <f t="shared" si="52"/>
        <v>265414.7828267707</v>
      </c>
      <c r="M324" s="10">
        <f t="shared" si="53"/>
        <v>65180.44656640123</v>
      </c>
      <c r="N324" s="31">
        <f t="shared" si="54"/>
        <v>330595.2293931719</v>
      </c>
      <c r="O324" s="7">
        <f t="shared" si="55"/>
        <v>32797.53604069067</v>
      </c>
      <c r="P324" s="7">
        <f t="shared" si="56"/>
        <v>32797.53604069067</v>
      </c>
      <c r="Q324" s="7">
        <f t="shared" si="57"/>
        <v>0.004147928140405631</v>
      </c>
    </row>
    <row r="325" spans="1:17" s="4" customFormat="1" ht="12.75">
      <c r="A325" s="25" t="s">
        <v>491</v>
      </c>
      <c r="B325" s="26" t="s">
        <v>296</v>
      </c>
      <c r="C325" s="58">
        <v>7840</v>
      </c>
      <c r="D325" s="63">
        <v>9228937</v>
      </c>
      <c r="E325" s="27">
        <v>486950</v>
      </c>
      <c r="F325" s="28">
        <f t="shared" si="48"/>
        <v>148587.87571619262</v>
      </c>
      <c r="G325" s="29">
        <f t="shared" si="49"/>
        <v>0.007070664038276274</v>
      </c>
      <c r="H325" s="7">
        <f t="shared" si="50"/>
        <v>18.952535167881713</v>
      </c>
      <c r="I325" s="7">
        <f t="shared" si="58"/>
        <v>70187.87571619263</v>
      </c>
      <c r="J325" s="7">
        <f t="shared" si="59"/>
        <v>70187.87571619263</v>
      </c>
      <c r="K325" s="7">
        <f t="shared" si="51"/>
        <v>0.008876711483365371</v>
      </c>
      <c r="L325" s="30">
        <f t="shared" si="52"/>
        <v>331302.37801985035</v>
      </c>
      <c r="M325" s="10">
        <f t="shared" si="53"/>
        <v>139488.43830989703</v>
      </c>
      <c r="N325" s="31">
        <f t="shared" si="54"/>
        <v>470790.8163297474</v>
      </c>
      <c r="O325" s="7">
        <f t="shared" si="55"/>
        <v>70187.87571619263</v>
      </c>
      <c r="P325" s="7">
        <f t="shared" si="56"/>
        <v>70187.87571619263</v>
      </c>
      <c r="Q325" s="7">
        <f t="shared" si="57"/>
        <v>0.008876711483365371</v>
      </c>
    </row>
    <row r="326" spans="1:17" s="4" customFormat="1" ht="12.75">
      <c r="A326" s="9" t="s">
        <v>483</v>
      </c>
      <c r="B326" s="26" t="s">
        <v>58</v>
      </c>
      <c r="C326" s="8">
        <v>147</v>
      </c>
      <c r="D326" s="63">
        <v>433777</v>
      </c>
      <c r="E326" s="27">
        <v>43800</v>
      </c>
      <c r="F326" s="28">
        <f t="shared" si="48"/>
        <v>1455.8269178082192</v>
      </c>
      <c r="G326" s="29">
        <f t="shared" si="49"/>
        <v>6.927660136525792E-05</v>
      </c>
      <c r="H326" s="7">
        <f t="shared" si="50"/>
        <v>9.903584474885845</v>
      </c>
      <c r="I326" s="7">
        <f t="shared" si="58"/>
        <v>-14.173082191780813</v>
      </c>
      <c r="J326" s="7">
        <f t="shared" si="59"/>
        <v>0</v>
      </c>
      <c r="K326" s="7">
        <f t="shared" si="51"/>
        <v>0</v>
      </c>
      <c r="L326" s="30">
        <f t="shared" si="52"/>
        <v>3246.0180047019185</v>
      </c>
      <c r="M326" s="10">
        <f t="shared" si="53"/>
        <v>0</v>
      </c>
      <c r="N326" s="31">
        <f t="shared" si="54"/>
        <v>3246.0180047019185</v>
      </c>
      <c r="O326" s="7">
        <f t="shared" si="55"/>
        <v>-14.173082191780813</v>
      </c>
      <c r="P326" s="7">
        <f t="shared" si="56"/>
        <v>0</v>
      </c>
      <c r="Q326" s="7">
        <f t="shared" si="57"/>
        <v>0</v>
      </c>
    </row>
    <row r="327" spans="1:17" s="4" customFormat="1" ht="12.75">
      <c r="A327" s="25" t="s">
        <v>486</v>
      </c>
      <c r="B327" s="26" t="s">
        <v>140</v>
      </c>
      <c r="C327" s="58">
        <v>2225</v>
      </c>
      <c r="D327" s="63">
        <v>2780593</v>
      </c>
      <c r="E327" s="27">
        <v>220400</v>
      </c>
      <c r="F327" s="28">
        <f aca="true" t="shared" si="60" ref="F327:F390">(C327*D327)/E327</f>
        <v>28070.868534482757</v>
      </c>
      <c r="G327" s="29">
        <f aca="true" t="shared" si="61" ref="G327:G390">F327/$F$500</f>
        <v>0.001335773054923071</v>
      </c>
      <c r="H327" s="7">
        <f aca="true" t="shared" si="62" ref="H327:H390">D327/E327</f>
        <v>12.616120689655173</v>
      </c>
      <c r="I327" s="7">
        <f t="shared" si="58"/>
        <v>5820.868534482759</v>
      </c>
      <c r="J327" s="7">
        <f t="shared" si="59"/>
        <v>5820.868534482759</v>
      </c>
      <c r="K327" s="7">
        <f aca="true" t="shared" si="63" ref="K327:K390">J327/$J$500</f>
        <v>0.0007361694599810027</v>
      </c>
      <c r="L327" s="30">
        <f aca="true" t="shared" si="64" ref="L327:L390">$B$509*G327</f>
        <v>62588.85830173593</v>
      </c>
      <c r="M327" s="10">
        <f aca="true" t="shared" si="65" ref="M327:M390">$G$509*K327</f>
        <v>11568.149815010005</v>
      </c>
      <c r="N327" s="31">
        <f aca="true" t="shared" si="66" ref="N327:N390">L327+M327</f>
        <v>74157.00811674593</v>
      </c>
      <c r="O327" s="7">
        <f aca="true" t="shared" si="67" ref="O327:O390">(H327-10)*C327</f>
        <v>5820.868534482759</v>
      </c>
      <c r="P327" s="7">
        <f aca="true" t="shared" si="68" ref="P327:P390">IF(O327&gt;0,O327,0)</f>
        <v>5820.868534482759</v>
      </c>
      <c r="Q327" s="7">
        <f aca="true" t="shared" si="69" ref="Q327:Q390">P327/$P$500</f>
        <v>0.0007361694599810027</v>
      </c>
    </row>
    <row r="328" spans="1:17" s="4" customFormat="1" ht="12.75">
      <c r="A328" s="25" t="s">
        <v>491</v>
      </c>
      <c r="B328" s="26" t="s">
        <v>297</v>
      </c>
      <c r="C328" s="58">
        <v>10362</v>
      </c>
      <c r="D328" s="63">
        <v>9713638.96</v>
      </c>
      <c r="E328" s="27">
        <v>419200</v>
      </c>
      <c r="F328" s="28">
        <f t="shared" si="60"/>
        <v>240106.6958576336</v>
      </c>
      <c r="G328" s="29">
        <f t="shared" si="61"/>
        <v>0.011425654829284954</v>
      </c>
      <c r="H328" s="7">
        <f t="shared" si="62"/>
        <v>23.17184866412214</v>
      </c>
      <c r="I328" s="7">
        <f aca="true" t="shared" si="70" ref="I328:I391">(H328-10)*C328</f>
        <v>136486.69585763363</v>
      </c>
      <c r="J328" s="7">
        <f aca="true" t="shared" si="71" ref="J328:J391">IF(I328&gt;0,I328,0)</f>
        <v>136486.69585763363</v>
      </c>
      <c r="K328" s="7">
        <f t="shared" si="63"/>
        <v>0.017261571291101816</v>
      </c>
      <c r="L328" s="30">
        <f t="shared" si="64"/>
        <v>535359.4223802077</v>
      </c>
      <c r="M328" s="10">
        <f t="shared" si="65"/>
        <v>271247.93079992</v>
      </c>
      <c r="N328" s="31">
        <f t="shared" si="66"/>
        <v>806607.3531801277</v>
      </c>
      <c r="O328" s="7">
        <f t="shared" si="67"/>
        <v>136486.69585763363</v>
      </c>
      <c r="P328" s="7">
        <f t="shared" si="68"/>
        <v>136486.69585763363</v>
      </c>
      <c r="Q328" s="7">
        <f t="shared" si="69"/>
        <v>0.017261571291101816</v>
      </c>
    </row>
    <row r="329" spans="1:17" s="4" customFormat="1" ht="12.75">
      <c r="A329" s="25" t="s">
        <v>491</v>
      </c>
      <c r="B329" s="26" t="s">
        <v>298</v>
      </c>
      <c r="C329" s="58">
        <v>3733</v>
      </c>
      <c r="D329" s="63">
        <v>4804953</v>
      </c>
      <c r="E329" s="27">
        <v>353150</v>
      </c>
      <c r="F329" s="28">
        <f t="shared" si="60"/>
        <v>50791.135633583464</v>
      </c>
      <c r="G329" s="29">
        <f t="shared" si="61"/>
        <v>0.002416933780475702</v>
      </c>
      <c r="H329" s="7">
        <f t="shared" si="62"/>
        <v>13.605983293218179</v>
      </c>
      <c r="I329" s="7">
        <f t="shared" si="70"/>
        <v>13461.13563358346</v>
      </c>
      <c r="J329" s="7">
        <f t="shared" si="71"/>
        <v>13461.13563358346</v>
      </c>
      <c r="K329" s="7">
        <f t="shared" si="63"/>
        <v>0.001702439574335231</v>
      </c>
      <c r="L329" s="30">
        <f t="shared" si="64"/>
        <v>113247.62492651466</v>
      </c>
      <c r="M329" s="10">
        <f t="shared" si="65"/>
        <v>26752.095974505697</v>
      </c>
      <c r="N329" s="31">
        <f t="shared" si="66"/>
        <v>139999.72090102037</v>
      </c>
      <c r="O329" s="7">
        <f t="shared" si="67"/>
        <v>13461.13563358346</v>
      </c>
      <c r="P329" s="7">
        <f t="shared" si="68"/>
        <v>13461.13563358346</v>
      </c>
      <c r="Q329" s="7">
        <f t="shared" si="69"/>
        <v>0.001702439574335231</v>
      </c>
    </row>
    <row r="330" spans="1:17" s="4" customFormat="1" ht="12.75">
      <c r="A330" s="25" t="s">
        <v>486</v>
      </c>
      <c r="B330" s="26" t="s">
        <v>141</v>
      </c>
      <c r="C330" s="58">
        <v>67</v>
      </c>
      <c r="D330" s="63">
        <v>142011</v>
      </c>
      <c r="E330" s="27">
        <v>15300</v>
      </c>
      <c r="F330" s="28">
        <f t="shared" si="60"/>
        <v>621.8782352941176</v>
      </c>
      <c r="G330" s="29">
        <f t="shared" si="61"/>
        <v>2.9592536088741243E-05</v>
      </c>
      <c r="H330" s="7">
        <f t="shared" si="62"/>
        <v>9.281764705882352</v>
      </c>
      <c r="I330" s="7">
        <f t="shared" si="70"/>
        <v>-48.121764705882384</v>
      </c>
      <c r="J330" s="7">
        <f t="shared" si="71"/>
        <v>0</v>
      </c>
      <c r="K330" s="7">
        <f t="shared" si="63"/>
        <v>0</v>
      </c>
      <c r="L330" s="30">
        <f t="shared" si="64"/>
        <v>1386.5851247867108</v>
      </c>
      <c r="M330" s="10">
        <f t="shared" si="65"/>
        <v>0</v>
      </c>
      <c r="N330" s="31">
        <f t="shared" si="66"/>
        <v>1386.5851247867108</v>
      </c>
      <c r="O330" s="7">
        <f t="shared" si="67"/>
        <v>-48.121764705882384</v>
      </c>
      <c r="P330" s="7">
        <f t="shared" si="68"/>
        <v>0</v>
      </c>
      <c r="Q330" s="7">
        <f t="shared" si="69"/>
        <v>0</v>
      </c>
    </row>
    <row r="331" spans="1:17" s="4" customFormat="1" ht="12.75">
      <c r="A331" s="25" t="s">
        <v>486</v>
      </c>
      <c r="B331" s="26" t="s">
        <v>142</v>
      </c>
      <c r="C331" s="58">
        <v>672</v>
      </c>
      <c r="D331" s="63">
        <v>1128683</v>
      </c>
      <c r="E331" s="27">
        <v>140800</v>
      </c>
      <c r="F331" s="28">
        <f t="shared" si="60"/>
        <v>5386.896136363636</v>
      </c>
      <c r="G331" s="29">
        <f t="shared" si="61"/>
        <v>0.00025633943957895187</v>
      </c>
      <c r="H331" s="7">
        <f t="shared" si="62"/>
        <v>8.016214488636363</v>
      </c>
      <c r="I331" s="7">
        <f t="shared" si="70"/>
        <v>-1333.103863636364</v>
      </c>
      <c r="J331" s="7">
        <f t="shared" si="71"/>
        <v>0</v>
      </c>
      <c r="K331" s="7">
        <f t="shared" si="63"/>
        <v>0</v>
      </c>
      <c r="L331" s="30">
        <f t="shared" si="64"/>
        <v>12011.016992611376</v>
      </c>
      <c r="M331" s="10">
        <f t="shared" si="65"/>
        <v>0</v>
      </c>
      <c r="N331" s="31">
        <f t="shared" si="66"/>
        <v>12011.016992611376</v>
      </c>
      <c r="O331" s="7">
        <f t="shared" si="67"/>
        <v>-1333.103863636364</v>
      </c>
      <c r="P331" s="7">
        <f t="shared" si="68"/>
        <v>0</v>
      </c>
      <c r="Q331" s="7">
        <f t="shared" si="69"/>
        <v>0</v>
      </c>
    </row>
    <row r="332" spans="1:17" s="4" customFormat="1" ht="12.75">
      <c r="A332" s="25" t="s">
        <v>490</v>
      </c>
      <c r="B332" s="26" t="s">
        <v>239</v>
      </c>
      <c r="C332" s="58">
        <v>1770</v>
      </c>
      <c r="D332" s="63">
        <v>3111987</v>
      </c>
      <c r="E332" s="27">
        <v>273150</v>
      </c>
      <c r="F332" s="28">
        <f t="shared" si="60"/>
        <v>20165.539044481055</v>
      </c>
      <c r="G332" s="29">
        <f t="shared" si="61"/>
        <v>0.0009595921002774655</v>
      </c>
      <c r="H332" s="7">
        <f t="shared" si="62"/>
        <v>11.392959912136188</v>
      </c>
      <c r="I332" s="7">
        <f t="shared" si="70"/>
        <v>2465.539044481053</v>
      </c>
      <c r="J332" s="7">
        <f t="shared" si="71"/>
        <v>2465.539044481053</v>
      </c>
      <c r="K332" s="7">
        <f t="shared" si="63"/>
        <v>0.00031181850890212205</v>
      </c>
      <c r="L332" s="30">
        <f t="shared" si="64"/>
        <v>44962.55840045402</v>
      </c>
      <c r="M332" s="10">
        <f t="shared" si="65"/>
        <v>4899.90881469854</v>
      </c>
      <c r="N332" s="31">
        <f t="shared" si="66"/>
        <v>49862.46721515256</v>
      </c>
      <c r="O332" s="7">
        <f t="shared" si="67"/>
        <v>2465.539044481053</v>
      </c>
      <c r="P332" s="7">
        <f t="shared" si="68"/>
        <v>2465.539044481053</v>
      </c>
      <c r="Q332" s="7">
        <f t="shared" si="69"/>
        <v>0.00031181850890212205</v>
      </c>
    </row>
    <row r="333" spans="1:17" s="4" customFormat="1" ht="12.75">
      <c r="A333" s="25" t="s">
        <v>488</v>
      </c>
      <c r="B333" s="26" t="s">
        <v>193</v>
      </c>
      <c r="C333" s="58">
        <v>1580</v>
      </c>
      <c r="D333" s="63">
        <v>3422457</v>
      </c>
      <c r="E333" s="27">
        <v>356850</v>
      </c>
      <c r="F333" s="28">
        <f t="shared" si="60"/>
        <v>15153.37553593947</v>
      </c>
      <c r="G333" s="29">
        <f t="shared" si="61"/>
        <v>0.0007210845901391834</v>
      </c>
      <c r="H333" s="7">
        <f t="shared" si="62"/>
        <v>9.590744010088272</v>
      </c>
      <c r="I333" s="7">
        <f t="shared" si="70"/>
        <v>-646.6244640605296</v>
      </c>
      <c r="J333" s="7">
        <f t="shared" si="71"/>
        <v>0</v>
      </c>
      <c r="K333" s="7">
        <f t="shared" si="63"/>
        <v>0</v>
      </c>
      <c r="L333" s="30">
        <f t="shared" si="64"/>
        <v>33787.07263891162</v>
      </c>
      <c r="M333" s="10">
        <f t="shared" si="65"/>
        <v>0</v>
      </c>
      <c r="N333" s="31">
        <f t="shared" si="66"/>
        <v>33787.07263891162</v>
      </c>
      <c r="O333" s="7">
        <f t="shared" si="67"/>
        <v>-646.6244640605296</v>
      </c>
      <c r="P333" s="7">
        <f t="shared" si="68"/>
        <v>0</v>
      </c>
      <c r="Q333" s="7">
        <f t="shared" si="69"/>
        <v>0</v>
      </c>
    </row>
    <row r="334" spans="1:17" s="4" customFormat="1" ht="12.75">
      <c r="A334" s="9" t="s">
        <v>483</v>
      </c>
      <c r="B334" s="26" t="s">
        <v>59</v>
      </c>
      <c r="C334" s="8">
        <v>66</v>
      </c>
      <c r="D334" s="63">
        <v>177094</v>
      </c>
      <c r="E334" s="27">
        <v>9150</v>
      </c>
      <c r="F334" s="28">
        <f t="shared" si="60"/>
        <v>1277.399344262295</v>
      </c>
      <c r="G334" s="29">
        <f t="shared" si="61"/>
        <v>6.078599322090462E-05</v>
      </c>
      <c r="H334" s="7">
        <f t="shared" si="62"/>
        <v>19.354535519125683</v>
      </c>
      <c r="I334" s="7">
        <f t="shared" si="70"/>
        <v>617.3993442622951</v>
      </c>
      <c r="J334" s="7">
        <f t="shared" si="71"/>
        <v>617.3993442622951</v>
      </c>
      <c r="K334" s="7">
        <f t="shared" si="63"/>
        <v>7.808294229043031E-05</v>
      </c>
      <c r="L334" s="30">
        <f t="shared" si="64"/>
        <v>2848.182857418536</v>
      </c>
      <c r="M334" s="10">
        <f t="shared" si="65"/>
        <v>1226.9935436275607</v>
      </c>
      <c r="N334" s="31">
        <f t="shared" si="66"/>
        <v>4075.1764010460965</v>
      </c>
      <c r="O334" s="7">
        <f t="shared" si="67"/>
        <v>617.3993442622951</v>
      </c>
      <c r="P334" s="7">
        <f t="shared" si="68"/>
        <v>617.3993442622951</v>
      </c>
      <c r="Q334" s="7">
        <f t="shared" si="69"/>
        <v>7.808294229043031E-05</v>
      </c>
    </row>
    <row r="335" spans="1:17" s="4" customFormat="1" ht="12.75">
      <c r="A335" s="25" t="s">
        <v>490</v>
      </c>
      <c r="B335" s="26" t="s">
        <v>240</v>
      </c>
      <c r="C335" s="58">
        <v>4110</v>
      </c>
      <c r="D335" s="63">
        <v>4860649</v>
      </c>
      <c r="E335" s="27">
        <v>425350</v>
      </c>
      <c r="F335" s="28">
        <f t="shared" si="60"/>
        <v>46966.65661220172</v>
      </c>
      <c r="G335" s="29">
        <f t="shared" si="61"/>
        <v>0.0022349431156836685</v>
      </c>
      <c r="H335" s="7">
        <f t="shared" si="62"/>
        <v>11.427410367932291</v>
      </c>
      <c r="I335" s="7">
        <f t="shared" si="70"/>
        <v>5866.656612201716</v>
      </c>
      <c r="J335" s="7">
        <f t="shared" si="71"/>
        <v>5866.656612201716</v>
      </c>
      <c r="K335" s="7">
        <f t="shared" si="63"/>
        <v>0.0007419603113373334</v>
      </c>
      <c r="L335" s="30">
        <f t="shared" si="64"/>
        <v>104720.28722575284</v>
      </c>
      <c r="M335" s="10">
        <f t="shared" si="65"/>
        <v>11659.147118875633</v>
      </c>
      <c r="N335" s="31">
        <f t="shared" si="66"/>
        <v>116379.43434462848</v>
      </c>
      <c r="O335" s="7">
        <f t="shared" si="67"/>
        <v>5866.656612201716</v>
      </c>
      <c r="P335" s="7">
        <f t="shared" si="68"/>
        <v>5866.656612201716</v>
      </c>
      <c r="Q335" s="7">
        <f t="shared" si="69"/>
        <v>0.0007419603113373334</v>
      </c>
    </row>
    <row r="336" spans="1:17" s="4" customFormat="1" ht="12.75">
      <c r="A336" s="25" t="s">
        <v>495</v>
      </c>
      <c r="B336" s="26" t="s">
        <v>386</v>
      </c>
      <c r="C336" s="58">
        <v>1535</v>
      </c>
      <c r="D336" s="63">
        <v>2132405</v>
      </c>
      <c r="E336" s="27">
        <v>168350</v>
      </c>
      <c r="F336" s="28">
        <f t="shared" si="60"/>
        <v>19443.07499257499</v>
      </c>
      <c r="G336" s="29">
        <f t="shared" si="61"/>
        <v>0.0009252131136600339</v>
      </c>
      <c r="H336" s="7">
        <f t="shared" si="62"/>
        <v>12.666498366498367</v>
      </c>
      <c r="I336" s="7">
        <f t="shared" si="70"/>
        <v>4093.074992574993</v>
      </c>
      <c r="J336" s="7">
        <f t="shared" si="71"/>
        <v>4093.074992574993</v>
      </c>
      <c r="K336" s="7">
        <f t="shared" si="63"/>
        <v>0.0005176541591852719</v>
      </c>
      <c r="L336" s="30">
        <f t="shared" si="64"/>
        <v>43351.699793877604</v>
      </c>
      <c r="M336" s="10">
        <f t="shared" si="65"/>
        <v>8134.4054478608705</v>
      </c>
      <c r="N336" s="31">
        <f t="shared" si="66"/>
        <v>51486.10524173848</v>
      </c>
      <c r="O336" s="7">
        <f t="shared" si="67"/>
        <v>4093.074992574993</v>
      </c>
      <c r="P336" s="7">
        <f t="shared" si="68"/>
        <v>4093.074992574993</v>
      </c>
      <c r="Q336" s="7">
        <f t="shared" si="69"/>
        <v>0.0005176541591852719</v>
      </c>
    </row>
    <row r="337" spans="1:17" s="4" customFormat="1" ht="12.75">
      <c r="A337" s="25" t="s">
        <v>494</v>
      </c>
      <c r="B337" s="26" t="s">
        <v>362</v>
      </c>
      <c r="C337" s="58">
        <v>1986</v>
      </c>
      <c r="D337" s="63">
        <v>1524718</v>
      </c>
      <c r="E337" s="27">
        <v>119750</v>
      </c>
      <c r="F337" s="28">
        <f t="shared" si="60"/>
        <v>25286.763657620042</v>
      </c>
      <c r="G337" s="29">
        <f t="shared" si="61"/>
        <v>0.0012032893637959254</v>
      </c>
      <c r="H337" s="7">
        <f t="shared" si="62"/>
        <v>12.732509394572025</v>
      </c>
      <c r="I337" s="7">
        <f t="shared" si="70"/>
        <v>5426.763657620042</v>
      </c>
      <c r="J337" s="7">
        <f t="shared" si="71"/>
        <v>5426.763657620042</v>
      </c>
      <c r="K337" s="7">
        <f t="shared" si="63"/>
        <v>0.000686326730728969</v>
      </c>
      <c r="L337" s="30">
        <f t="shared" si="64"/>
        <v>56381.21476476893</v>
      </c>
      <c r="M337" s="10">
        <f t="shared" si="65"/>
        <v>10784.922323894867</v>
      </c>
      <c r="N337" s="31">
        <f t="shared" si="66"/>
        <v>67166.13708866379</v>
      </c>
      <c r="O337" s="7">
        <f t="shared" si="67"/>
        <v>5426.763657620042</v>
      </c>
      <c r="P337" s="7">
        <f t="shared" si="68"/>
        <v>5426.763657620042</v>
      </c>
      <c r="Q337" s="7">
        <f t="shared" si="69"/>
        <v>0.000686326730728969</v>
      </c>
    </row>
    <row r="338" spans="1:17" s="4" customFormat="1" ht="12.75">
      <c r="A338" s="25" t="s">
        <v>490</v>
      </c>
      <c r="B338" s="26" t="s">
        <v>241</v>
      </c>
      <c r="C338" s="58">
        <v>5183</v>
      </c>
      <c r="D338" s="63">
        <v>5770763</v>
      </c>
      <c r="E338" s="27">
        <v>336800</v>
      </c>
      <c r="F338" s="28">
        <f t="shared" si="60"/>
        <v>88806.01136876484</v>
      </c>
      <c r="G338" s="29">
        <f t="shared" si="61"/>
        <v>0.004225899777766667</v>
      </c>
      <c r="H338" s="7">
        <f t="shared" si="62"/>
        <v>17.134094418052257</v>
      </c>
      <c r="I338" s="7">
        <f t="shared" si="70"/>
        <v>36976.01136876485</v>
      </c>
      <c r="J338" s="7">
        <f t="shared" si="71"/>
        <v>36976.01136876485</v>
      </c>
      <c r="K338" s="7">
        <f t="shared" si="63"/>
        <v>0.004676382941882375</v>
      </c>
      <c r="L338" s="30">
        <f t="shared" si="64"/>
        <v>198008.36782353558</v>
      </c>
      <c r="M338" s="10">
        <f t="shared" si="65"/>
        <v>73484.57305665538</v>
      </c>
      <c r="N338" s="31">
        <f t="shared" si="66"/>
        <v>271492.94088019093</v>
      </c>
      <c r="O338" s="7">
        <f t="shared" si="67"/>
        <v>36976.01136876485</v>
      </c>
      <c r="P338" s="7">
        <f t="shared" si="68"/>
        <v>36976.01136876485</v>
      </c>
      <c r="Q338" s="7">
        <f t="shared" si="69"/>
        <v>0.004676382941882375</v>
      </c>
    </row>
    <row r="339" spans="1:17" s="4" customFormat="1" ht="12.75">
      <c r="A339" s="25" t="s">
        <v>492</v>
      </c>
      <c r="B339" s="26" t="s">
        <v>324</v>
      </c>
      <c r="C339" s="58">
        <v>843</v>
      </c>
      <c r="D339" s="63">
        <v>753639</v>
      </c>
      <c r="E339" s="27">
        <v>58650</v>
      </c>
      <c r="F339" s="28">
        <f t="shared" si="60"/>
        <v>10832.355959079285</v>
      </c>
      <c r="G339" s="29">
        <f t="shared" si="61"/>
        <v>0.0005154656755169079</v>
      </c>
      <c r="H339" s="7">
        <f t="shared" si="62"/>
        <v>12.849769820971867</v>
      </c>
      <c r="I339" s="7">
        <f t="shared" si="70"/>
        <v>2402.355959079284</v>
      </c>
      <c r="J339" s="7">
        <f t="shared" si="71"/>
        <v>2402.355959079284</v>
      </c>
      <c r="K339" s="7">
        <f t="shared" si="63"/>
        <v>0.00030382769832383653</v>
      </c>
      <c r="L339" s="30">
        <f t="shared" si="64"/>
        <v>24152.61185680555</v>
      </c>
      <c r="M339" s="10">
        <f t="shared" si="65"/>
        <v>4774.341402658167</v>
      </c>
      <c r="N339" s="31">
        <f t="shared" si="66"/>
        <v>28926.953259463717</v>
      </c>
      <c r="O339" s="7">
        <f t="shared" si="67"/>
        <v>2402.355959079284</v>
      </c>
      <c r="P339" s="7">
        <f t="shared" si="68"/>
        <v>2402.355959079284</v>
      </c>
      <c r="Q339" s="7">
        <f t="shared" si="69"/>
        <v>0.00030382769832383653</v>
      </c>
    </row>
    <row r="340" spans="1:17" s="4" customFormat="1" ht="12.75">
      <c r="A340" s="25" t="s">
        <v>497</v>
      </c>
      <c r="B340" s="26" t="s">
        <v>458</v>
      </c>
      <c r="C340" s="58">
        <v>1898</v>
      </c>
      <c r="D340" s="63">
        <v>2879293</v>
      </c>
      <c r="E340" s="27">
        <v>181400</v>
      </c>
      <c r="F340" s="28">
        <f t="shared" si="60"/>
        <v>30126.229955898565</v>
      </c>
      <c r="G340" s="29">
        <f t="shared" si="61"/>
        <v>0.0014335789493678049</v>
      </c>
      <c r="H340" s="7">
        <f t="shared" si="62"/>
        <v>15.872618522601984</v>
      </c>
      <c r="I340" s="7">
        <f t="shared" si="70"/>
        <v>11146.229955898565</v>
      </c>
      <c r="J340" s="7">
        <f t="shared" si="71"/>
        <v>11146.229955898565</v>
      </c>
      <c r="K340" s="7">
        <f t="shared" si="63"/>
        <v>0.0014096717764451386</v>
      </c>
      <c r="L340" s="30">
        <f t="shared" si="64"/>
        <v>67171.64221545137</v>
      </c>
      <c r="M340" s="10">
        <f t="shared" si="65"/>
        <v>22151.549590673694</v>
      </c>
      <c r="N340" s="31">
        <f t="shared" si="66"/>
        <v>89323.19180612506</v>
      </c>
      <c r="O340" s="7">
        <f t="shared" si="67"/>
        <v>11146.229955898565</v>
      </c>
      <c r="P340" s="7">
        <f t="shared" si="68"/>
        <v>11146.229955898565</v>
      </c>
      <c r="Q340" s="7">
        <f t="shared" si="69"/>
        <v>0.0014096717764451386</v>
      </c>
    </row>
    <row r="341" spans="1:17" s="4" customFormat="1" ht="12.75">
      <c r="A341" s="25" t="s">
        <v>491</v>
      </c>
      <c r="B341" s="26" t="s">
        <v>299</v>
      </c>
      <c r="C341" s="58">
        <v>374</v>
      </c>
      <c r="D341" s="63">
        <v>321706</v>
      </c>
      <c r="E341" s="27">
        <v>16150</v>
      </c>
      <c r="F341" s="28">
        <f t="shared" si="60"/>
        <v>7450.033684210526</v>
      </c>
      <c r="G341" s="29">
        <f t="shared" si="61"/>
        <v>0.00035451536675514726</v>
      </c>
      <c r="H341" s="7">
        <f t="shared" si="62"/>
        <v>19.91987616099071</v>
      </c>
      <c r="I341" s="7">
        <f t="shared" si="70"/>
        <v>3710.0336842105257</v>
      </c>
      <c r="J341" s="7">
        <f t="shared" si="71"/>
        <v>3710.0336842105257</v>
      </c>
      <c r="K341" s="7">
        <f t="shared" si="63"/>
        <v>0.0004692106474552577</v>
      </c>
      <c r="L341" s="30">
        <f t="shared" si="64"/>
        <v>16611.139125653146</v>
      </c>
      <c r="M341" s="10">
        <f t="shared" si="65"/>
        <v>7373.165228424899</v>
      </c>
      <c r="N341" s="31">
        <f t="shared" si="66"/>
        <v>23984.304354078045</v>
      </c>
      <c r="O341" s="7">
        <f t="shared" si="67"/>
        <v>3710.0336842105257</v>
      </c>
      <c r="P341" s="7">
        <f t="shared" si="68"/>
        <v>3710.0336842105257</v>
      </c>
      <c r="Q341" s="7">
        <f t="shared" si="69"/>
        <v>0.0004692106474552577</v>
      </c>
    </row>
    <row r="342" spans="1:17" s="4" customFormat="1" ht="12.75">
      <c r="A342" s="25" t="s">
        <v>491</v>
      </c>
      <c r="B342" s="26" t="s">
        <v>300</v>
      </c>
      <c r="C342" s="58">
        <v>1017</v>
      </c>
      <c r="D342" s="63">
        <v>700049</v>
      </c>
      <c r="E342" s="27">
        <v>38150</v>
      </c>
      <c r="F342" s="28">
        <f t="shared" si="60"/>
        <v>18661.856697247706</v>
      </c>
      <c r="G342" s="29">
        <f t="shared" si="61"/>
        <v>0.0008880382628844253</v>
      </c>
      <c r="H342" s="7">
        <f t="shared" si="62"/>
        <v>18.349908256880735</v>
      </c>
      <c r="I342" s="7">
        <f t="shared" si="70"/>
        <v>8491.856697247707</v>
      </c>
      <c r="J342" s="7">
        <f t="shared" si="71"/>
        <v>8491.856697247707</v>
      </c>
      <c r="K342" s="7">
        <f t="shared" si="63"/>
        <v>0.0010739712676923407</v>
      </c>
      <c r="L342" s="30">
        <f t="shared" si="64"/>
        <v>41609.83843576184</v>
      </c>
      <c r="M342" s="10">
        <f t="shared" si="65"/>
        <v>16876.35958438403</v>
      </c>
      <c r="N342" s="31">
        <f t="shared" si="66"/>
        <v>58486.19802014587</v>
      </c>
      <c r="O342" s="7">
        <f t="shared" si="67"/>
        <v>8491.856697247707</v>
      </c>
      <c r="P342" s="7">
        <f t="shared" si="68"/>
        <v>8491.856697247707</v>
      </c>
      <c r="Q342" s="7">
        <f t="shared" si="69"/>
        <v>0.0010739712676923407</v>
      </c>
    </row>
    <row r="343" spans="1:17" s="4" customFormat="1" ht="12.75">
      <c r="A343" s="25" t="s">
        <v>496</v>
      </c>
      <c r="B343" s="26" t="s">
        <v>424</v>
      </c>
      <c r="C343" s="58">
        <v>840</v>
      </c>
      <c r="D343" s="63">
        <v>1182495</v>
      </c>
      <c r="E343" s="27">
        <v>71050</v>
      </c>
      <c r="F343" s="28">
        <f t="shared" si="60"/>
        <v>13980.236453201971</v>
      </c>
      <c r="G343" s="29">
        <f t="shared" si="61"/>
        <v>0.0006652598986276639</v>
      </c>
      <c r="H343" s="7">
        <f t="shared" si="62"/>
        <v>16.643138634764252</v>
      </c>
      <c r="I343" s="7">
        <f t="shared" si="70"/>
        <v>5580.236453201972</v>
      </c>
      <c r="J343" s="7">
        <f t="shared" si="71"/>
        <v>5580.236453201972</v>
      </c>
      <c r="K343" s="7">
        <f t="shared" si="63"/>
        <v>0.000705736546356314</v>
      </c>
      <c r="L343" s="30">
        <f t="shared" si="64"/>
        <v>31171.35607397923</v>
      </c>
      <c r="M343" s="10">
        <f t="shared" si="65"/>
        <v>11089.927716355243</v>
      </c>
      <c r="N343" s="31">
        <f t="shared" si="66"/>
        <v>42261.28379033448</v>
      </c>
      <c r="O343" s="7">
        <f t="shared" si="67"/>
        <v>5580.236453201972</v>
      </c>
      <c r="P343" s="7">
        <f t="shared" si="68"/>
        <v>5580.236453201972</v>
      </c>
      <c r="Q343" s="7">
        <f t="shared" si="69"/>
        <v>0.000705736546356314</v>
      </c>
    </row>
    <row r="344" spans="1:17" s="4" customFormat="1" ht="12.75">
      <c r="A344" s="25" t="s">
        <v>486</v>
      </c>
      <c r="B344" s="26" t="s">
        <v>143</v>
      </c>
      <c r="C344" s="58">
        <v>1263</v>
      </c>
      <c r="D344" s="63">
        <v>1718234</v>
      </c>
      <c r="E344" s="27">
        <v>176700</v>
      </c>
      <c r="F344" s="28">
        <f t="shared" si="60"/>
        <v>12281.434872665535</v>
      </c>
      <c r="G344" s="29">
        <f t="shared" si="61"/>
        <v>0.000584421168106955</v>
      </c>
      <c r="H344" s="7">
        <f t="shared" si="62"/>
        <v>9.724018109790606</v>
      </c>
      <c r="I344" s="7">
        <f t="shared" si="70"/>
        <v>-348.56512733446465</v>
      </c>
      <c r="J344" s="7">
        <f t="shared" si="71"/>
        <v>0</v>
      </c>
      <c r="K344" s="7">
        <f t="shared" si="63"/>
        <v>0</v>
      </c>
      <c r="L344" s="30">
        <f t="shared" si="64"/>
        <v>27383.584018535086</v>
      </c>
      <c r="M344" s="10">
        <f t="shared" si="65"/>
        <v>0</v>
      </c>
      <c r="N344" s="31">
        <f t="shared" si="66"/>
        <v>27383.584018535086</v>
      </c>
      <c r="O344" s="7">
        <f t="shared" si="67"/>
        <v>-348.56512733446465</v>
      </c>
      <c r="P344" s="7">
        <f t="shared" si="68"/>
        <v>0</v>
      </c>
      <c r="Q344" s="7">
        <f t="shared" si="69"/>
        <v>0</v>
      </c>
    </row>
    <row r="345" spans="1:17" s="4" customFormat="1" ht="12.75">
      <c r="A345" s="25" t="s">
        <v>491</v>
      </c>
      <c r="B345" s="26" t="s">
        <v>310</v>
      </c>
      <c r="C345" s="58">
        <v>631</v>
      </c>
      <c r="D345" s="63">
        <v>131809</v>
      </c>
      <c r="E345" s="27">
        <v>8900</v>
      </c>
      <c r="F345" s="28">
        <f t="shared" si="60"/>
        <v>9345.11</v>
      </c>
      <c r="G345" s="29">
        <f t="shared" si="61"/>
        <v>0.0004446939758190192</v>
      </c>
      <c r="H345" s="7">
        <f t="shared" si="62"/>
        <v>14.81</v>
      </c>
      <c r="I345" s="7">
        <f t="shared" si="70"/>
        <v>3035.11</v>
      </c>
      <c r="J345" s="7">
        <f t="shared" si="71"/>
        <v>3035.11</v>
      </c>
      <c r="K345" s="7">
        <f t="shared" si="63"/>
        <v>0.00038385256022303984</v>
      </c>
      <c r="L345" s="30">
        <f t="shared" si="64"/>
        <v>20836.53966337501</v>
      </c>
      <c r="M345" s="10">
        <f t="shared" si="65"/>
        <v>6031.8502259654515</v>
      </c>
      <c r="N345" s="31">
        <f t="shared" si="66"/>
        <v>26868.389889340462</v>
      </c>
      <c r="O345" s="7">
        <f t="shared" si="67"/>
        <v>3035.11</v>
      </c>
      <c r="P345" s="7">
        <f t="shared" si="68"/>
        <v>3035.11</v>
      </c>
      <c r="Q345" s="7">
        <f t="shared" si="69"/>
        <v>0.00038385256022303984</v>
      </c>
    </row>
    <row r="346" spans="1:17" s="4" customFormat="1" ht="12.75">
      <c r="A346" s="9" t="s">
        <v>483</v>
      </c>
      <c r="B346" s="26" t="s">
        <v>60</v>
      </c>
      <c r="C346" s="8">
        <v>386</v>
      </c>
      <c r="D346" s="63">
        <v>381885</v>
      </c>
      <c r="E346" s="27">
        <v>23350</v>
      </c>
      <c r="F346" s="28">
        <f t="shared" si="60"/>
        <v>6312.959743040685</v>
      </c>
      <c r="G346" s="29">
        <f t="shared" si="61"/>
        <v>0.00030040686169752694</v>
      </c>
      <c r="H346" s="7">
        <f t="shared" si="62"/>
        <v>16.354817987152035</v>
      </c>
      <c r="I346" s="7">
        <f t="shared" si="70"/>
        <v>2452.9597430406857</v>
      </c>
      <c r="J346" s="7">
        <f t="shared" si="71"/>
        <v>2452.9597430406857</v>
      </c>
      <c r="K346" s="7">
        <f t="shared" si="63"/>
        <v>0.00031022759553697135</v>
      </c>
      <c r="L346" s="30">
        <f t="shared" si="64"/>
        <v>14075.836033942558</v>
      </c>
      <c r="M346" s="10">
        <f t="shared" si="65"/>
        <v>4874.909238987751</v>
      </c>
      <c r="N346" s="31">
        <f t="shared" si="66"/>
        <v>18950.74527293031</v>
      </c>
      <c r="O346" s="7">
        <f t="shared" si="67"/>
        <v>2452.9597430406857</v>
      </c>
      <c r="P346" s="7">
        <f t="shared" si="68"/>
        <v>2452.9597430406857</v>
      </c>
      <c r="Q346" s="7">
        <f t="shared" si="69"/>
        <v>0.00031022759553697135</v>
      </c>
    </row>
    <row r="347" spans="1:17" s="4" customFormat="1" ht="12.75">
      <c r="A347" s="25" t="s">
        <v>496</v>
      </c>
      <c r="B347" s="26" t="s">
        <v>425</v>
      </c>
      <c r="C347" s="58">
        <v>889</v>
      </c>
      <c r="D347" s="63">
        <v>1292153</v>
      </c>
      <c r="E347" s="27">
        <v>99300</v>
      </c>
      <c r="F347" s="28">
        <f t="shared" si="60"/>
        <v>11568.217693857</v>
      </c>
      <c r="G347" s="29">
        <f t="shared" si="61"/>
        <v>0.0005504822007896316</v>
      </c>
      <c r="H347" s="7">
        <f t="shared" si="62"/>
        <v>13.012618328298087</v>
      </c>
      <c r="I347" s="7">
        <f t="shared" si="70"/>
        <v>2678.2176938569996</v>
      </c>
      <c r="J347" s="7">
        <f t="shared" si="71"/>
        <v>2678.2176938569996</v>
      </c>
      <c r="K347" s="7">
        <f t="shared" si="63"/>
        <v>0.00033871613174535847</v>
      </c>
      <c r="L347" s="30">
        <f t="shared" si="64"/>
        <v>25793.342915450747</v>
      </c>
      <c r="M347" s="10">
        <f t="shared" si="65"/>
        <v>5322.577436032307</v>
      </c>
      <c r="N347" s="31">
        <f t="shared" si="66"/>
        <v>31115.92035148305</v>
      </c>
      <c r="O347" s="7">
        <f t="shared" si="67"/>
        <v>2678.2176938569996</v>
      </c>
      <c r="P347" s="7">
        <f t="shared" si="68"/>
        <v>2678.2176938569996</v>
      </c>
      <c r="Q347" s="7">
        <f t="shared" si="69"/>
        <v>0.00033871613174535847</v>
      </c>
    </row>
    <row r="348" spans="1:17" s="4" customFormat="1" ht="12.75">
      <c r="A348" s="25" t="s">
        <v>490</v>
      </c>
      <c r="B348" s="26" t="s">
        <v>242</v>
      </c>
      <c r="C348" s="58">
        <v>1541</v>
      </c>
      <c r="D348" s="63">
        <v>1934798</v>
      </c>
      <c r="E348" s="27">
        <v>125500</v>
      </c>
      <c r="F348" s="28">
        <f t="shared" si="60"/>
        <v>23757.161099601595</v>
      </c>
      <c r="G348" s="29">
        <f t="shared" si="61"/>
        <v>0.0011305020939887038</v>
      </c>
      <c r="H348" s="7">
        <f t="shared" si="62"/>
        <v>15.416717131474103</v>
      </c>
      <c r="I348" s="7">
        <f t="shared" si="70"/>
        <v>8347.161099601593</v>
      </c>
      <c r="J348" s="7">
        <f t="shared" si="71"/>
        <v>8347.161099601593</v>
      </c>
      <c r="K348" s="7">
        <f t="shared" si="63"/>
        <v>0.0010556715106458205</v>
      </c>
      <c r="L348" s="30">
        <f t="shared" si="64"/>
        <v>52970.70120534039</v>
      </c>
      <c r="M348" s="10">
        <f t="shared" si="65"/>
        <v>16588.797626709376</v>
      </c>
      <c r="N348" s="31">
        <f t="shared" si="66"/>
        <v>69559.49883204977</v>
      </c>
      <c r="O348" s="7">
        <f t="shared" si="67"/>
        <v>8347.161099601593</v>
      </c>
      <c r="P348" s="7">
        <f t="shared" si="68"/>
        <v>8347.161099601593</v>
      </c>
      <c r="Q348" s="7">
        <f t="shared" si="69"/>
        <v>0.0010556715106458205</v>
      </c>
    </row>
    <row r="349" spans="1:17" s="4" customFormat="1" ht="12.75">
      <c r="A349" s="25" t="s">
        <v>485</v>
      </c>
      <c r="B349" s="26" t="s">
        <v>113</v>
      </c>
      <c r="C349" s="59">
        <v>1028</v>
      </c>
      <c r="D349" s="63">
        <v>1644308</v>
      </c>
      <c r="E349" s="27">
        <v>79050</v>
      </c>
      <c r="F349" s="28">
        <f t="shared" si="60"/>
        <v>21383.28430107527</v>
      </c>
      <c r="G349" s="29">
        <f t="shared" si="61"/>
        <v>0.0010175394095857167</v>
      </c>
      <c r="H349" s="7">
        <f t="shared" si="62"/>
        <v>20.800860215053763</v>
      </c>
      <c r="I349" s="7">
        <f t="shared" si="70"/>
        <v>11103.28430107527</v>
      </c>
      <c r="J349" s="7">
        <f t="shared" si="71"/>
        <v>11103.28430107527</v>
      </c>
      <c r="K349" s="7">
        <f t="shared" si="63"/>
        <v>0.0014042404083713697</v>
      </c>
      <c r="L349" s="30">
        <f t="shared" si="64"/>
        <v>47677.73214789113</v>
      </c>
      <c r="M349" s="10">
        <f t="shared" si="65"/>
        <v>22066.201198770228</v>
      </c>
      <c r="N349" s="31">
        <f t="shared" si="66"/>
        <v>69743.93334666136</v>
      </c>
      <c r="O349" s="7">
        <f t="shared" si="67"/>
        <v>11103.28430107527</v>
      </c>
      <c r="P349" s="7">
        <f t="shared" si="68"/>
        <v>11103.28430107527</v>
      </c>
      <c r="Q349" s="7">
        <f t="shared" si="69"/>
        <v>0.0014042404083713697</v>
      </c>
    </row>
    <row r="350" spans="1:17" s="4" customFormat="1" ht="12.75">
      <c r="A350" s="25" t="s">
        <v>493</v>
      </c>
      <c r="B350" s="26" t="s">
        <v>335</v>
      </c>
      <c r="C350" s="58">
        <v>2216</v>
      </c>
      <c r="D350" s="63">
        <v>4698978</v>
      </c>
      <c r="E350" s="27">
        <v>629500</v>
      </c>
      <c r="F350" s="28">
        <f t="shared" si="60"/>
        <v>16541.59689912629</v>
      </c>
      <c r="G350" s="29">
        <f t="shared" si="61"/>
        <v>0.0007871441311518033</v>
      </c>
      <c r="H350" s="7">
        <f t="shared" si="62"/>
        <v>7.464619539316918</v>
      </c>
      <c r="I350" s="7">
        <f t="shared" si="70"/>
        <v>-5618.403100873709</v>
      </c>
      <c r="J350" s="7">
        <f t="shared" si="71"/>
        <v>0</v>
      </c>
      <c r="K350" s="7">
        <f t="shared" si="63"/>
        <v>0</v>
      </c>
      <c r="L350" s="30">
        <f t="shared" si="64"/>
        <v>36882.35236227353</v>
      </c>
      <c r="M350" s="10">
        <f t="shared" si="65"/>
        <v>0</v>
      </c>
      <c r="N350" s="31">
        <f t="shared" si="66"/>
        <v>36882.35236227353</v>
      </c>
      <c r="O350" s="7">
        <f t="shared" si="67"/>
        <v>-5618.403100873709</v>
      </c>
      <c r="P350" s="7">
        <f t="shared" si="68"/>
        <v>0</v>
      </c>
      <c r="Q350" s="7">
        <f t="shared" si="69"/>
        <v>0</v>
      </c>
    </row>
    <row r="351" spans="1:17" s="4" customFormat="1" ht="12.75">
      <c r="A351" s="25" t="s">
        <v>494</v>
      </c>
      <c r="B351" s="26" t="s">
        <v>363</v>
      </c>
      <c r="C351" s="58">
        <v>4215</v>
      </c>
      <c r="D351" s="63">
        <v>4157827</v>
      </c>
      <c r="E351" s="27">
        <v>245550</v>
      </c>
      <c r="F351" s="28">
        <f t="shared" si="60"/>
        <v>71371.37367135003</v>
      </c>
      <c r="G351" s="29">
        <f t="shared" si="61"/>
        <v>0.0033962596392741774</v>
      </c>
      <c r="H351" s="7">
        <f t="shared" si="62"/>
        <v>16.932710242313174</v>
      </c>
      <c r="I351" s="7">
        <f t="shared" si="70"/>
        <v>29221.37367135003</v>
      </c>
      <c r="J351" s="7">
        <f t="shared" si="71"/>
        <v>29221.37367135003</v>
      </c>
      <c r="K351" s="7">
        <f t="shared" si="63"/>
        <v>0.003695648295113468</v>
      </c>
      <c r="L351" s="30">
        <f t="shared" si="64"/>
        <v>159134.82648493635</v>
      </c>
      <c r="M351" s="10">
        <f t="shared" si="65"/>
        <v>58073.3315703726</v>
      </c>
      <c r="N351" s="31">
        <f t="shared" si="66"/>
        <v>217208.15805530894</v>
      </c>
      <c r="O351" s="7">
        <f t="shared" si="67"/>
        <v>29221.37367135003</v>
      </c>
      <c r="P351" s="7">
        <f t="shared" si="68"/>
        <v>29221.37367135003</v>
      </c>
      <c r="Q351" s="7">
        <f t="shared" si="69"/>
        <v>0.003695648295113468</v>
      </c>
    </row>
    <row r="352" spans="1:17" s="4" customFormat="1" ht="12.75">
      <c r="A352" s="25" t="s">
        <v>487</v>
      </c>
      <c r="B352" s="26" t="s">
        <v>172</v>
      </c>
      <c r="C352" s="58">
        <v>2666</v>
      </c>
      <c r="D352" s="63">
        <v>2343020</v>
      </c>
      <c r="E352" s="27">
        <v>177500</v>
      </c>
      <c r="F352" s="28">
        <f t="shared" si="60"/>
        <v>35191.500394366194</v>
      </c>
      <c r="G352" s="29">
        <f t="shared" si="61"/>
        <v>0.0016746135920719268</v>
      </c>
      <c r="H352" s="7">
        <f t="shared" si="62"/>
        <v>13.200112676056339</v>
      </c>
      <c r="I352" s="7">
        <f t="shared" si="70"/>
        <v>8531.5003943662</v>
      </c>
      <c r="J352" s="7">
        <f t="shared" si="71"/>
        <v>8531.5003943662</v>
      </c>
      <c r="K352" s="7">
        <f t="shared" si="63"/>
        <v>0.0010789850347833654</v>
      </c>
      <c r="L352" s="30">
        <f t="shared" si="64"/>
        <v>78465.53906598086</v>
      </c>
      <c r="M352" s="10">
        <f t="shared" si="65"/>
        <v>16955.145804132997</v>
      </c>
      <c r="N352" s="31">
        <f t="shared" si="66"/>
        <v>95420.68487011385</v>
      </c>
      <c r="O352" s="7">
        <f t="shared" si="67"/>
        <v>8531.5003943662</v>
      </c>
      <c r="P352" s="7">
        <f t="shared" si="68"/>
        <v>8531.5003943662</v>
      </c>
      <c r="Q352" s="7">
        <f t="shared" si="69"/>
        <v>0.0010789850347833654</v>
      </c>
    </row>
    <row r="353" spans="1:17" s="4" customFormat="1" ht="12.75">
      <c r="A353" s="25" t="s">
        <v>496</v>
      </c>
      <c r="B353" s="33" t="s">
        <v>472</v>
      </c>
      <c r="C353" s="58">
        <v>749</v>
      </c>
      <c r="D353" s="63">
        <v>26380.3125</v>
      </c>
      <c r="E353" s="27">
        <v>1781.25</v>
      </c>
      <c r="F353" s="28">
        <f t="shared" si="60"/>
        <v>11092.69</v>
      </c>
      <c r="G353" s="29">
        <f t="shared" si="61"/>
        <v>0.0005278538635316092</v>
      </c>
      <c r="H353" s="7">
        <f t="shared" si="62"/>
        <v>14.81</v>
      </c>
      <c r="I353" s="7">
        <f t="shared" si="70"/>
        <v>3602.6900000000005</v>
      </c>
      <c r="J353" s="7">
        <f t="shared" si="71"/>
        <v>3602.6900000000005</v>
      </c>
      <c r="K353" s="7">
        <f t="shared" si="63"/>
        <v>0.00045563481395730093</v>
      </c>
      <c r="L353" s="30">
        <f t="shared" si="64"/>
        <v>24733.071644798547</v>
      </c>
      <c r="M353" s="10">
        <f t="shared" si="65"/>
        <v>7159.834895797343</v>
      </c>
      <c r="N353" s="31">
        <f t="shared" si="66"/>
        <v>31892.90654059589</v>
      </c>
      <c r="O353" s="7">
        <f t="shared" si="67"/>
        <v>3602.6900000000005</v>
      </c>
      <c r="P353" s="7">
        <f t="shared" si="68"/>
        <v>3602.6900000000005</v>
      </c>
      <c r="Q353" s="7">
        <f t="shared" si="69"/>
        <v>0.00045563481395730093</v>
      </c>
    </row>
    <row r="354" spans="1:17" s="4" customFormat="1" ht="12.75">
      <c r="A354" s="25" t="s">
        <v>494</v>
      </c>
      <c r="B354" s="26" t="s">
        <v>364</v>
      </c>
      <c r="C354" s="58">
        <v>93</v>
      </c>
      <c r="D354" s="63">
        <v>815940</v>
      </c>
      <c r="E354" s="27">
        <v>102650</v>
      </c>
      <c r="F354" s="28">
        <f t="shared" si="60"/>
        <v>739.2344861178763</v>
      </c>
      <c r="G354" s="29">
        <f t="shared" si="61"/>
        <v>3.517702014147377E-05</v>
      </c>
      <c r="H354" s="7">
        <f t="shared" si="62"/>
        <v>7.948757915245982</v>
      </c>
      <c r="I354" s="7">
        <f t="shared" si="70"/>
        <v>-190.76551388212368</v>
      </c>
      <c r="J354" s="7">
        <f t="shared" si="71"/>
        <v>0</v>
      </c>
      <c r="K354" s="7">
        <f t="shared" si="63"/>
        <v>0</v>
      </c>
      <c r="L354" s="30">
        <f t="shared" si="64"/>
        <v>1648.2511913214257</v>
      </c>
      <c r="M354" s="10">
        <f t="shared" si="65"/>
        <v>0</v>
      </c>
      <c r="N354" s="31">
        <f t="shared" si="66"/>
        <v>1648.2511913214257</v>
      </c>
      <c r="O354" s="7">
        <f t="shared" si="67"/>
        <v>-190.76551388212368</v>
      </c>
      <c r="P354" s="7">
        <f t="shared" si="68"/>
        <v>0</v>
      </c>
      <c r="Q354" s="7">
        <f t="shared" si="69"/>
        <v>0</v>
      </c>
    </row>
    <row r="355" spans="1:17" s="4" customFormat="1" ht="12.75">
      <c r="A355" s="25" t="s">
        <v>491</v>
      </c>
      <c r="B355" s="26" t="s">
        <v>301</v>
      </c>
      <c r="C355" s="58">
        <v>1380</v>
      </c>
      <c r="D355" s="63">
        <v>935427</v>
      </c>
      <c r="E355" s="27">
        <v>74400</v>
      </c>
      <c r="F355" s="28">
        <f t="shared" si="60"/>
        <v>17350.662096774195</v>
      </c>
      <c r="G355" s="29">
        <f t="shared" si="61"/>
        <v>0.0008256440973842872</v>
      </c>
      <c r="H355" s="7">
        <f t="shared" si="62"/>
        <v>12.572943548387096</v>
      </c>
      <c r="I355" s="7">
        <f t="shared" si="70"/>
        <v>3550.662096774193</v>
      </c>
      <c r="J355" s="7">
        <f t="shared" si="71"/>
        <v>3550.662096774193</v>
      </c>
      <c r="K355" s="7">
        <f t="shared" si="63"/>
        <v>0.0004490548073492166</v>
      </c>
      <c r="L355" s="30">
        <f t="shared" si="64"/>
        <v>38686.303207265926</v>
      </c>
      <c r="M355" s="10">
        <f t="shared" si="65"/>
        <v>7056.436824614059</v>
      </c>
      <c r="N355" s="31">
        <f t="shared" si="66"/>
        <v>45742.740031879985</v>
      </c>
      <c r="O355" s="7">
        <f t="shared" si="67"/>
        <v>3550.662096774193</v>
      </c>
      <c r="P355" s="7">
        <f t="shared" si="68"/>
        <v>3550.662096774193</v>
      </c>
      <c r="Q355" s="7">
        <f t="shared" si="69"/>
        <v>0.0004490548073492166</v>
      </c>
    </row>
    <row r="356" spans="1:17" s="4" customFormat="1" ht="12.75">
      <c r="A356" s="9" t="s">
        <v>482</v>
      </c>
      <c r="B356" s="26" t="s">
        <v>10</v>
      </c>
      <c r="C356" s="8">
        <v>5376</v>
      </c>
      <c r="D356" s="63">
        <v>8968887.81175</v>
      </c>
      <c r="E356" s="27">
        <v>656900</v>
      </c>
      <c r="F356" s="28">
        <f t="shared" si="60"/>
        <v>73400.42757796925</v>
      </c>
      <c r="G356" s="29">
        <f t="shared" si="61"/>
        <v>0.0034928136711566936</v>
      </c>
      <c r="H356" s="7">
        <f t="shared" si="62"/>
        <v>13.653353344116304</v>
      </c>
      <c r="I356" s="7">
        <f t="shared" si="70"/>
        <v>19640.427577969254</v>
      </c>
      <c r="J356" s="7">
        <f t="shared" si="71"/>
        <v>19640.427577969254</v>
      </c>
      <c r="K356" s="7">
        <f t="shared" si="63"/>
        <v>0.0024839391025955225</v>
      </c>
      <c r="L356" s="30">
        <f t="shared" si="64"/>
        <v>163658.95324260936</v>
      </c>
      <c r="M356" s="10">
        <f t="shared" si="65"/>
        <v>39032.56143079886</v>
      </c>
      <c r="N356" s="31">
        <f t="shared" si="66"/>
        <v>202691.51467340824</v>
      </c>
      <c r="O356" s="7">
        <f t="shared" si="67"/>
        <v>19640.427577969254</v>
      </c>
      <c r="P356" s="7">
        <f t="shared" si="68"/>
        <v>19640.427577969254</v>
      </c>
      <c r="Q356" s="7">
        <f t="shared" si="69"/>
        <v>0.0024839391025955225</v>
      </c>
    </row>
    <row r="357" spans="1:17" s="4" customFormat="1" ht="12.75">
      <c r="A357" s="9" t="s">
        <v>483</v>
      </c>
      <c r="B357" s="26" t="s">
        <v>61</v>
      </c>
      <c r="C357" s="8">
        <v>391</v>
      </c>
      <c r="D357" s="63">
        <v>1011015</v>
      </c>
      <c r="E357" s="27">
        <v>66150</v>
      </c>
      <c r="F357" s="28">
        <f t="shared" si="60"/>
        <v>5975.916326530612</v>
      </c>
      <c r="G357" s="29">
        <f t="shared" si="61"/>
        <v>0.00028436840127154053</v>
      </c>
      <c r="H357" s="7">
        <f t="shared" si="62"/>
        <v>15.283673469387756</v>
      </c>
      <c r="I357" s="7">
        <f t="shared" si="70"/>
        <v>2065.9163265306124</v>
      </c>
      <c r="J357" s="7">
        <f t="shared" si="71"/>
        <v>2065.9163265306124</v>
      </c>
      <c r="K357" s="7">
        <f t="shared" si="63"/>
        <v>0.00026127793429080105</v>
      </c>
      <c r="L357" s="30">
        <f t="shared" si="64"/>
        <v>13324.339420591667</v>
      </c>
      <c r="M357" s="10">
        <f t="shared" si="65"/>
        <v>4105.715397797572</v>
      </c>
      <c r="N357" s="31">
        <f t="shared" si="66"/>
        <v>17430.05481838924</v>
      </c>
      <c r="O357" s="7">
        <f t="shared" si="67"/>
        <v>2065.9163265306124</v>
      </c>
      <c r="P357" s="7">
        <f t="shared" si="68"/>
        <v>2065.9163265306124</v>
      </c>
      <c r="Q357" s="7">
        <f t="shared" si="69"/>
        <v>0.00026127793429080105</v>
      </c>
    </row>
    <row r="358" spans="1:17" s="4" customFormat="1" ht="12.75">
      <c r="A358" s="25" t="s">
        <v>490</v>
      </c>
      <c r="B358" s="26" t="s">
        <v>243</v>
      </c>
      <c r="C358" s="58">
        <v>1498</v>
      </c>
      <c r="D358" s="63">
        <v>1711535</v>
      </c>
      <c r="E358" s="27">
        <v>116100</v>
      </c>
      <c r="F358" s="28">
        <f t="shared" si="60"/>
        <v>22083.371490094745</v>
      </c>
      <c r="G358" s="29">
        <f t="shared" si="61"/>
        <v>0.0010508535766212072</v>
      </c>
      <c r="H358" s="7">
        <f t="shared" si="62"/>
        <v>14.741903531438416</v>
      </c>
      <c r="I358" s="7">
        <f t="shared" si="70"/>
        <v>7103.371490094747</v>
      </c>
      <c r="J358" s="7">
        <f t="shared" si="71"/>
        <v>7103.371490094747</v>
      </c>
      <c r="K358" s="7">
        <f t="shared" si="63"/>
        <v>0.0008983685377756386</v>
      </c>
      <c r="L358" s="30">
        <f t="shared" si="64"/>
        <v>49238.697666951375</v>
      </c>
      <c r="M358" s="10">
        <f t="shared" si="65"/>
        <v>14116.942360456309</v>
      </c>
      <c r="N358" s="31">
        <f t="shared" si="66"/>
        <v>63355.64002740769</v>
      </c>
      <c r="O358" s="7">
        <f t="shared" si="67"/>
        <v>7103.371490094747</v>
      </c>
      <c r="P358" s="7">
        <f t="shared" si="68"/>
        <v>7103.371490094747</v>
      </c>
      <c r="Q358" s="7">
        <f t="shared" si="69"/>
        <v>0.0008983685377756386</v>
      </c>
    </row>
    <row r="359" spans="1:17" s="4" customFormat="1" ht="12.75">
      <c r="A359" s="25" t="s">
        <v>484</v>
      </c>
      <c r="B359" s="26" t="s">
        <v>91</v>
      </c>
      <c r="C359" s="58">
        <v>66194</v>
      </c>
      <c r="D359" s="63">
        <v>141993976</v>
      </c>
      <c r="E359" s="27">
        <v>7707200</v>
      </c>
      <c r="F359" s="28">
        <f t="shared" si="60"/>
        <v>1219528.3951816484</v>
      </c>
      <c r="G359" s="29">
        <f t="shared" si="61"/>
        <v>0.058032161277664494</v>
      </c>
      <c r="H359" s="7">
        <f t="shared" si="62"/>
        <v>18.42354888935022</v>
      </c>
      <c r="I359" s="7">
        <f t="shared" si="70"/>
        <v>557588.3951816483</v>
      </c>
      <c r="J359" s="7">
        <f t="shared" si="71"/>
        <v>557588.3951816483</v>
      </c>
      <c r="K359" s="7">
        <f t="shared" si="63"/>
        <v>0.0705186082353298</v>
      </c>
      <c r="L359" s="30">
        <f t="shared" si="64"/>
        <v>2719149.563441681</v>
      </c>
      <c r="M359" s="10">
        <f t="shared" si="65"/>
        <v>1108127.7737782614</v>
      </c>
      <c r="N359" s="31">
        <f t="shared" si="66"/>
        <v>3827277.3372199424</v>
      </c>
      <c r="O359" s="7">
        <f t="shared" si="67"/>
        <v>557588.3951816483</v>
      </c>
      <c r="P359" s="7">
        <f t="shared" si="68"/>
        <v>557588.3951816483</v>
      </c>
      <c r="Q359" s="7">
        <f t="shared" si="69"/>
        <v>0.0705186082353298</v>
      </c>
    </row>
    <row r="360" spans="1:17" s="4" customFormat="1" ht="12.75">
      <c r="A360" s="25" t="s">
        <v>484</v>
      </c>
      <c r="B360" s="26" t="s">
        <v>92</v>
      </c>
      <c r="C360" s="58">
        <v>1474</v>
      </c>
      <c r="D360" s="63">
        <v>3221338</v>
      </c>
      <c r="E360" s="27">
        <v>214100</v>
      </c>
      <c r="F360" s="28">
        <f t="shared" si="60"/>
        <v>22177.731022886503</v>
      </c>
      <c r="G360" s="29">
        <f t="shared" si="61"/>
        <v>0.0010553437448261392</v>
      </c>
      <c r="H360" s="7">
        <f t="shared" si="62"/>
        <v>15.045950490425035</v>
      </c>
      <c r="I360" s="7">
        <f t="shared" si="70"/>
        <v>7437.731022886502</v>
      </c>
      <c r="J360" s="7">
        <f t="shared" si="71"/>
        <v>7437.731022886502</v>
      </c>
      <c r="K360" s="7">
        <f t="shared" si="63"/>
        <v>0.0009406552300856683</v>
      </c>
      <c r="L360" s="30">
        <f t="shared" si="64"/>
        <v>49449.08857167406</v>
      </c>
      <c r="M360" s="10">
        <f t="shared" si="65"/>
        <v>14781.434462364854</v>
      </c>
      <c r="N360" s="31">
        <f t="shared" si="66"/>
        <v>64230.52303403891</v>
      </c>
      <c r="O360" s="7">
        <f t="shared" si="67"/>
        <v>7437.731022886502</v>
      </c>
      <c r="P360" s="7">
        <f t="shared" si="68"/>
        <v>7437.731022886502</v>
      </c>
      <c r="Q360" s="7">
        <f t="shared" si="69"/>
        <v>0.0009406552300856683</v>
      </c>
    </row>
    <row r="361" spans="1:17" s="4" customFormat="1" ht="12.75">
      <c r="A361" s="9" t="s">
        <v>483</v>
      </c>
      <c r="B361" s="26" t="s">
        <v>62</v>
      </c>
      <c r="C361" s="8">
        <v>9692</v>
      </c>
      <c r="D361" s="63">
        <v>12432123</v>
      </c>
      <c r="E361" s="27">
        <v>565050</v>
      </c>
      <c r="F361" s="28">
        <f t="shared" si="60"/>
        <v>213241.5469710645</v>
      </c>
      <c r="G361" s="29">
        <f t="shared" si="61"/>
        <v>0.010147256836180719</v>
      </c>
      <c r="H361" s="7">
        <f t="shared" si="62"/>
        <v>22.001810459251395</v>
      </c>
      <c r="I361" s="7">
        <f t="shared" si="70"/>
        <v>116321.54697106453</v>
      </c>
      <c r="J361" s="7">
        <f t="shared" si="71"/>
        <v>116321.54697106453</v>
      </c>
      <c r="K361" s="7">
        <f t="shared" si="63"/>
        <v>0.014711270304518685</v>
      </c>
      <c r="L361" s="30">
        <f t="shared" si="64"/>
        <v>475458.92465064937</v>
      </c>
      <c r="M361" s="10">
        <f t="shared" si="65"/>
        <v>231172.56026373556</v>
      </c>
      <c r="N361" s="31">
        <f t="shared" si="66"/>
        <v>706631.4849143849</v>
      </c>
      <c r="O361" s="7">
        <f t="shared" si="67"/>
        <v>116321.54697106453</v>
      </c>
      <c r="P361" s="7">
        <f t="shared" si="68"/>
        <v>116321.54697106453</v>
      </c>
      <c r="Q361" s="7">
        <f t="shared" si="69"/>
        <v>0.014711270304518685</v>
      </c>
    </row>
    <row r="362" spans="1:17" s="4" customFormat="1" ht="12.75">
      <c r="A362" s="25" t="s">
        <v>496</v>
      </c>
      <c r="B362" s="26" t="s">
        <v>426</v>
      </c>
      <c r="C362" s="58">
        <v>832</v>
      </c>
      <c r="D362" s="63">
        <v>816480</v>
      </c>
      <c r="E362" s="27">
        <v>59900</v>
      </c>
      <c r="F362" s="28">
        <f t="shared" si="60"/>
        <v>11340.757262103505</v>
      </c>
      <c r="G362" s="29">
        <f t="shared" si="61"/>
        <v>0.0005396583277974494</v>
      </c>
      <c r="H362" s="7">
        <f t="shared" si="62"/>
        <v>13.630717863105176</v>
      </c>
      <c r="I362" s="7">
        <f t="shared" si="70"/>
        <v>3020.757262103506</v>
      </c>
      <c r="J362" s="7">
        <f t="shared" si="71"/>
        <v>3020.757262103506</v>
      </c>
      <c r="K362" s="7">
        <f t="shared" si="63"/>
        <v>0.00038203735906467014</v>
      </c>
      <c r="L362" s="30">
        <f t="shared" si="64"/>
        <v>25286.18052698447</v>
      </c>
      <c r="M362" s="10">
        <f t="shared" si="65"/>
        <v>6003.326197075497</v>
      </c>
      <c r="N362" s="31">
        <f t="shared" si="66"/>
        <v>31289.506724059967</v>
      </c>
      <c r="O362" s="7">
        <f t="shared" si="67"/>
        <v>3020.757262103506</v>
      </c>
      <c r="P362" s="7">
        <f t="shared" si="68"/>
        <v>3020.757262103506</v>
      </c>
      <c r="Q362" s="7">
        <f t="shared" si="69"/>
        <v>0.00038203735906467014</v>
      </c>
    </row>
    <row r="363" spans="1:17" s="4" customFormat="1" ht="12.75">
      <c r="A363" s="25" t="s">
        <v>495</v>
      </c>
      <c r="B363" s="26" t="s">
        <v>387</v>
      </c>
      <c r="C363" s="58">
        <v>709</v>
      </c>
      <c r="D363" s="63">
        <v>746651</v>
      </c>
      <c r="E363" s="27">
        <v>47500</v>
      </c>
      <c r="F363" s="28">
        <f t="shared" si="60"/>
        <v>11144.748610526316</v>
      </c>
      <c r="G363" s="29">
        <f t="shared" si="61"/>
        <v>0.0005303311110429345</v>
      </c>
      <c r="H363" s="7">
        <f t="shared" si="62"/>
        <v>15.718968421052631</v>
      </c>
      <c r="I363" s="7">
        <f t="shared" si="70"/>
        <v>4054.7486105263156</v>
      </c>
      <c r="J363" s="7">
        <f t="shared" si="71"/>
        <v>4054.7486105263156</v>
      </c>
      <c r="K363" s="7">
        <f t="shared" si="63"/>
        <v>0.0005128069938853417</v>
      </c>
      <c r="L363" s="30">
        <f t="shared" si="64"/>
        <v>24849.145324300636</v>
      </c>
      <c r="M363" s="10">
        <f t="shared" si="65"/>
        <v>8058.237204792003</v>
      </c>
      <c r="N363" s="31">
        <f t="shared" si="66"/>
        <v>32907.38252909264</v>
      </c>
      <c r="O363" s="7">
        <f t="shared" si="67"/>
        <v>4054.7486105263156</v>
      </c>
      <c r="P363" s="7">
        <f t="shared" si="68"/>
        <v>4054.7486105263156</v>
      </c>
      <c r="Q363" s="7">
        <f t="shared" si="69"/>
        <v>0.0005128069938853417</v>
      </c>
    </row>
    <row r="364" spans="1:17" s="4" customFormat="1" ht="12.75">
      <c r="A364" s="25" t="s">
        <v>487</v>
      </c>
      <c r="B364" s="26" t="s">
        <v>173</v>
      </c>
      <c r="C364" s="58">
        <v>1772</v>
      </c>
      <c r="D364" s="63">
        <v>1380707</v>
      </c>
      <c r="E364" s="27">
        <v>85850</v>
      </c>
      <c r="F364" s="28">
        <f t="shared" si="60"/>
        <v>28498.693115899827</v>
      </c>
      <c r="G364" s="29">
        <f t="shared" si="61"/>
        <v>0.0013561314042697845</v>
      </c>
      <c r="H364" s="7">
        <f t="shared" si="62"/>
        <v>16.08278392545137</v>
      </c>
      <c r="I364" s="7">
        <f t="shared" si="70"/>
        <v>10778.693115899827</v>
      </c>
      <c r="J364" s="7">
        <f t="shared" si="71"/>
        <v>10778.693115899827</v>
      </c>
      <c r="K364" s="7">
        <f t="shared" si="63"/>
        <v>0.0013631891260602097</v>
      </c>
      <c r="L364" s="30">
        <f t="shared" si="64"/>
        <v>63542.767229470715</v>
      </c>
      <c r="M364" s="10">
        <f t="shared" si="65"/>
        <v>21421.122300922412</v>
      </c>
      <c r="N364" s="31">
        <f t="shared" si="66"/>
        <v>84963.88953039312</v>
      </c>
      <c r="O364" s="7">
        <f t="shared" si="67"/>
        <v>10778.693115899827</v>
      </c>
      <c r="P364" s="7">
        <f t="shared" si="68"/>
        <v>10778.693115899827</v>
      </c>
      <c r="Q364" s="7">
        <f t="shared" si="69"/>
        <v>0.0013631891260602097</v>
      </c>
    </row>
    <row r="365" spans="1:17" s="4" customFormat="1" ht="12.75">
      <c r="A365" s="25" t="s">
        <v>485</v>
      </c>
      <c r="B365" s="26" t="s">
        <v>474</v>
      </c>
      <c r="C365" s="59">
        <v>1168</v>
      </c>
      <c r="D365" s="63">
        <v>5840560</v>
      </c>
      <c r="E365" s="27">
        <v>528050</v>
      </c>
      <c r="F365" s="28">
        <f t="shared" si="60"/>
        <v>12918.803295142505</v>
      </c>
      <c r="G365" s="29">
        <f t="shared" si="61"/>
        <v>0.0006147508162173336</v>
      </c>
      <c r="H365" s="7">
        <f t="shared" si="62"/>
        <v>11.060619259539816</v>
      </c>
      <c r="I365" s="7">
        <f t="shared" si="70"/>
        <v>1238.8032951425055</v>
      </c>
      <c r="J365" s="7">
        <f t="shared" si="71"/>
        <v>1238.8032951425055</v>
      </c>
      <c r="K365" s="7">
        <f t="shared" si="63"/>
        <v>0.00015667235008061942</v>
      </c>
      <c r="L365" s="30">
        <f t="shared" si="64"/>
        <v>28804.70719580364</v>
      </c>
      <c r="M365" s="10">
        <f t="shared" si="65"/>
        <v>2461.9456743683318</v>
      </c>
      <c r="N365" s="31">
        <f t="shared" si="66"/>
        <v>31266.652870171973</v>
      </c>
      <c r="O365" s="7">
        <f t="shared" si="67"/>
        <v>1238.8032951425055</v>
      </c>
      <c r="P365" s="7">
        <f t="shared" si="68"/>
        <v>1238.8032951425055</v>
      </c>
      <c r="Q365" s="7">
        <f t="shared" si="69"/>
        <v>0.00015667235008061942</v>
      </c>
    </row>
    <row r="366" spans="1:17" s="4" customFormat="1" ht="12.75">
      <c r="A366" s="25" t="s">
        <v>485</v>
      </c>
      <c r="B366" s="26" t="s">
        <v>475</v>
      </c>
      <c r="C366" s="59">
        <v>189</v>
      </c>
      <c r="D366" s="63">
        <v>1034006</v>
      </c>
      <c r="E366" s="27">
        <v>194950</v>
      </c>
      <c r="F366" s="28">
        <f t="shared" si="60"/>
        <v>1002.4474685816876</v>
      </c>
      <c r="G366" s="29">
        <f t="shared" si="61"/>
        <v>4.7702204720254974E-05</v>
      </c>
      <c r="H366" s="7">
        <f t="shared" si="62"/>
        <v>5.3039548602205695</v>
      </c>
      <c r="I366" s="7">
        <f t="shared" si="70"/>
        <v>-887.5525314183124</v>
      </c>
      <c r="J366" s="7">
        <f t="shared" si="71"/>
        <v>0</v>
      </c>
      <c r="K366" s="7">
        <f t="shared" si="63"/>
        <v>0</v>
      </c>
      <c r="L366" s="30">
        <f t="shared" si="64"/>
        <v>2235.130077607669</v>
      </c>
      <c r="M366" s="10">
        <f t="shared" si="65"/>
        <v>0</v>
      </c>
      <c r="N366" s="31">
        <f t="shared" si="66"/>
        <v>2235.130077607669</v>
      </c>
      <c r="O366" s="7">
        <f t="shared" si="67"/>
        <v>-887.5525314183124</v>
      </c>
      <c r="P366" s="7">
        <f t="shared" si="68"/>
        <v>0</v>
      </c>
      <c r="Q366" s="7">
        <f t="shared" si="69"/>
        <v>0</v>
      </c>
    </row>
    <row r="367" spans="1:17" s="4" customFormat="1" ht="12.75">
      <c r="A367" s="25" t="s">
        <v>484</v>
      </c>
      <c r="B367" s="26" t="s">
        <v>93</v>
      </c>
      <c r="C367" s="58">
        <v>4436</v>
      </c>
      <c r="D367" s="63">
        <v>11050974.125</v>
      </c>
      <c r="E367" s="27">
        <v>953050</v>
      </c>
      <c r="F367" s="28">
        <f t="shared" si="60"/>
        <v>51437.09272178794</v>
      </c>
      <c r="G367" s="29">
        <f t="shared" si="61"/>
        <v>0.0024476721266013363</v>
      </c>
      <c r="H367" s="7">
        <f t="shared" si="62"/>
        <v>11.595377078852106</v>
      </c>
      <c r="I367" s="7">
        <f t="shared" si="70"/>
        <v>7077.092721787943</v>
      </c>
      <c r="J367" s="7">
        <f t="shared" si="71"/>
        <v>7077.092721787943</v>
      </c>
      <c r="K367" s="7">
        <f t="shared" si="63"/>
        <v>0.0008950450429124953</v>
      </c>
      <c r="L367" s="30">
        <f t="shared" si="64"/>
        <v>114687.89802005887</v>
      </c>
      <c r="M367" s="10">
        <f t="shared" si="65"/>
        <v>14064.717039281957</v>
      </c>
      <c r="N367" s="31">
        <f t="shared" si="66"/>
        <v>128752.61505934082</v>
      </c>
      <c r="O367" s="7">
        <f t="shared" si="67"/>
        <v>7077.092721787943</v>
      </c>
      <c r="P367" s="7">
        <f t="shared" si="68"/>
        <v>7077.092721787943</v>
      </c>
      <c r="Q367" s="7">
        <f t="shared" si="69"/>
        <v>0.0008950450429124953</v>
      </c>
    </row>
    <row r="368" spans="1:17" s="4" customFormat="1" ht="12.75">
      <c r="A368" s="25" t="s">
        <v>487</v>
      </c>
      <c r="B368" s="26" t="s">
        <v>174</v>
      </c>
      <c r="C368" s="58">
        <v>2598</v>
      </c>
      <c r="D368" s="63">
        <v>4338689</v>
      </c>
      <c r="E368" s="27">
        <v>260950</v>
      </c>
      <c r="F368" s="28">
        <f t="shared" si="60"/>
        <v>43195.68508143323</v>
      </c>
      <c r="G368" s="29">
        <f t="shared" si="61"/>
        <v>0.002055498644434237</v>
      </c>
      <c r="H368" s="7">
        <f t="shared" si="62"/>
        <v>16.626514657980454</v>
      </c>
      <c r="I368" s="7">
        <f t="shared" si="70"/>
        <v>17215.68508143322</v>
      </c>
      <c r="J368" s="7">
        <f t="shared" si="71"/>
        <v>17215.68508143322</v>
      </c>
      <c r="K368" s="7">
        <f t="shared" si="63"/>
        <v>0.002177280162663539</v>
      </c>
      <c r="L368" s="30">
        <f t="shared" si="64"/>
        <v>96312.25373333642</v>
      </c>
      <c r="M368" s="10">
        <f t="shared" si="65"/>
        <v>34213.72996319508</v>
      </c>
      <c r="N368" s="31">
        <f t="shared" si="66"/>
        <v>130525.9836965315</v>
      </c>
      <c r="O368" s="7">
        <f t="shared" si="67"/>
        <v>17215.68508143322</v>
      </c>
      <c r="P368" s="7">
        <f t="shared" si="68"/>
        <v>17215.68508143322</v>
      </c>
      <c r="Q368" s="7">
        <f t="shared" si="69"/>
        <v>0.002177280162663539</v>
      </c>
    </row>
    <row r="369" spans="1:17" s="4" customFormat="1" ht="12.75">
      <c r="A369" s="9" t="s">
        <v>483</v>
      </c>
      <c r="B369" s="26" t="s">
        <v>63</v>
      </c>
      <c r="C369" s="8">
        <v>161</v>
      </c>
      <c r="D369" s="63">
        <v>189404</v>
      </c>
      <c r="E369" s="27">
        <v>11000</v>
      </c>
      <c r="F369" s="28">
        <f t="shared" si="60"/>
        <v>2772.1858181818184</v>
      </c>
      <c r="G369" s="29">
        <f t="shared" si="61"/>
        <v>0.00013191651389832473</v>
      </c>
      <c r="H369" s="7">
        <f t="shared" si="62"/>
        <v>17.218545454545456</v>
      </c>
      <c r="I369" s="7">
        <f t="shared" si="70"/>
        <v>1162.1858181818184</v>
      </c>
      <c r="J369" s="7">
        <f t="shared" si="71"/>
        <v>1162.1858181818184</v>
      </c>
      <c r="K369" s="7">
        <f t="shared" si="63"/>
        <v>0.00014698248227049408</v>
      </c>
      <c r="L369" s="30">
        <f t="shared" si="64"/>
        <v>6181.067933367414</v>
      </c>
      <c r="M369" s="10">
        <f t="shared" si="65"/>
        <v>2309.6793164049554</v>
      </c>
      <c r="N369" s="31">
        <f t="shared" si="66"/>
        <v>8490.74724977237</v>
      </c>
      <c r="O369" s="7">
        <f t="shared" si="67"/>
        <v>1162.1858181818184</v>
      </c>
      <c r="P369" s="7">
        <f t="shared" si="68"/>
        <v>1162.1858181818184</v>
      </c>
      <c r="Q369" s="7">
        <f t="shared" si="69"/>
        <v>0.00014698248227049408</v>
      </c>
    </row>
    <row r="370" spans="1:17" s="4" customFormat="1" ht="12.75">
      <c r="A370" s="25" t="s">
        <v>493</v>
      </c>
      <c r="B370" s="26" t="s">
        <v>336</v>
      </c>
      <c r="C370" s="58">
        <v>3411</v>
      </c>
      <c r="D370" s="63">
        <v>4562768</v>
      </c>
      <c r="E370" s="27">
        <v>253950</v>
      </c>
      <c r="F370" s="28">
        <f t="shared" si="60"/>
        <v>61286.0864264619</v>
      </c>
      <c r="G370" s="29">
        <f t="shared" si="61"/>
        <v>0.0029163437814398513</v>
      </c>
      <c r="H370" s="7">
        <f t="shared" si="62"/>
        <v>17.96719039180941</v>
      </c>
      <c r="I370" s="7">
        <f t="shared" si="70"/>
        <v>27176.086426461898</v>
      </c>
      <c r="J370" s="7">
        <f t="shared" si="71"/>
        <v>27176.086426461898</v>
      </c>
      <c r="K370" s="7">
        <f t="shared" si="63"/>
        <v>0.0034369793357209464</v>
      </c>
      <c r="L370" s="30">
        <f t="shared" si="64"/>
        <v>136647.93358644276</v>
      </c>
      <c r="M370" s="10">
        <f t="shared" si="65"/>
        <v>54008.61354359837</v>
      </c>
      <c r="N370" s="31">
        <f t="shared" si="66"/>
        <v>190656.54713004112</v>
      </c>
      <c r="O370" s="7">
        <f t="shared" si="67"/>
        <v>27176.086426461898</v>
      </c>
      <c r="P370" s="7">
        <f t="shared" si="68"/>
        <v>27176.086426461898</v>
      </c>
      <c r="Q370" s="7">
        <f t="shared" si="69"/>
        <v>0.0034369793357209464</v>
      </c>
    </row>
    <row r="371" spans="1:17" s="4" customFormat="1" ht="12.75">
      <c r="A371" s="25" t="s">
        <v>494</v>
      </c>
      <c r="B371" s="26" t="s">
        <v>365</v>
      </c>
      <c r="C371" s="58">
        <v>488</v>
      </c>
      <c r="D371" s="63">
        <v>472883</v>
      </c>
      <c r="E371" s="27">
        <v>31950</v>
      </c>
      <c r="F371" s="28">
        <f t="shared" si="60"/>
        <v>7222.751298904538</v>
      </c>
      <c r="G371" s="29">
        <f t="shared" si="61"/>
        <v>0.0003436999662349447</v>
      </c>
      <c r="H371" s="7">
        <f t="shared" si="62"/>
        <v>14.800719874804383</v>
      </c>
      <c r="I371" s="7">
        <f t="shared" si="70"/>
        <v>2342.7512989045385</v>
      </c>
      <c r="J371" s="7">
        <f t="shared" si="71"/>
        <v>2342.7512989045385</v>
      </c>
      <c r="K371" s="7">
        <f t="shared" si="63"/>
        <v>0.0002962894537760935</v>
      </c>
      <c r="L371" s="30">
        <f t="shared" si="64"/>
        <v>16104.373722547703</v>
      </c>
      <c r="M371" s="10">
        <f t="shared" si="65"/>
        <v>4655.885602722206</v>
      </c>
      <c r="N371" s="31">
        <f t="shared" si="66"/>
        <v>20760.259325269908</v>
      </c>
      <c r="O371" s="7">
        <f t="shared" si="67"/>
        <v>2342.7512989045385</v>
      </c>
      <c r="P371" s="7">
        <f t="shared" si="68"/>
        <v>2342.7512989045385</v>
      </c>
      <c r="Q371" s="7">
        <f t="shared" si="69"/>
        <v>0.0002962894537760935</v>
      </c>
    </row>
    <row r="372" spans="1:17" s="4" customFormat="1" ht="12.75">
      <c r="A372" s="25" t="s">
        <v>496</v>
      </c>
      <c r="B372" s="26" t="s">
        <v>427</v>
      </c>
      <c r="C372" s="58">
        <v>574</v>
      </c>
      <c r="D372" s="63">
        <v>730892</v>
      </c>
      <c r="E372" s="27">
        <v>48500</v>
      </c>
      <c r="F372" s="28">
        <f t="shared" si="60"/>
        <v>8650.14449484536</v>
      </c>
      <c r="G372" s="29">
        <f t="shared" si="61"/>
        <v>0.00041162352790087916</v>
      </c>
      <c r="H372" s="7">
        <f t="shared" si="62"/>
        <v>15.069938144329896</v>
      </c>
      <c r="I372" s="7">
        <f t="shared" si="70"/>
        <v>2910.1444948453604</v>
      </c>
      <c r="J372" s="7">
        <f t="shared" si="71"/>
        <v>2910.1444948453604</v>
      </c>
      <c r="K372" s="7">
        <f t="shared" si="63"/>
        <v>0.00036804808226567626</v>
      </c>
      <c r="L372" s="30">
        <f t="shared" si="64"/>
        <v>19286.993824660207</v>
      </c>
      <c r="M372" s="10">
        <f t="shared" si="65"/>
        <v>5783.499026007328</v>
      </c>
      <c r="N372" s="31">
        <f t="shared" si="66"/>
        <v>25070.492850667535</v>
      </c>
      <c r="O372" s="7">
        <f t="shared" si="67"/>
        <v>2910.1444948453604</v>
      </c>
      <c r="P372" s="7">
        <f t="shared" si="68"/>
        <v>2910.1444948453604</v>
      </c>
      <c r="Q372" s="7">
        <f t="shared" si="69"/>
        <v>0.00036804808226567626</v>
      </c>
    </row>
    <row r="373" spans="1:17" s="4" customFormat="1" ht="12.75">
      <c r="A373" s="25" t="s">
        <v>488</v>
      </c>
      <c r="B373" s="26" t="s">
        <v>194</v>
      </c>
      <c r="C373" s="58">
        <v>7297</v>
      </c>
      <c r="D373" s="63">
        <v>15130174</v>
      </c>
      <c r="E373" s="27">
        <v>755550</v>
      </c>
      <c r="F373" s="28">
        <f t="shared" si="60"/>
        <v>146125.17990602873</v>
      </c>
      <c r="G373" s="29">
        <f t="shared" si="61"/>
        <v>0.006953474835468107</v>
      </c>
      <c r="H373" s="7">
        <f t="shared" si="62"/>
        <v>20.02537753954073</v>
      </c>
      <c r="I373" s="7">
        <f t="shared" si="70"/>
        <v>73155.17990602872</v>
      </c>
      <c r="J373" s="7">
        <f t="shared" si="71"/>
        <v>73155.17990602872</v>
      </c>
      <c r="K373" s="7">
        <f t="shared" si="63"/>
        <v>0.009251988593660922</v>
      </c>
      <c r="L373" s="30">
        <f t="shared" si="64"/>
        <v>325811.37160822895</v>
      </c>
      <c r="M373" s="10">
        <f t="shared" si="65"/>
        <v>145385.53411465237</v>
      </c>
      <c r="N373" s="31">
        <f t="shared" si="66"/>
        <v>471196.9057228813</v>
      </c>
      <c r="O373" s="7">
        <f t="shared" si="67"/>
        <v>73155.17990602872</v>
      </c>
      <c r="P373" s="7">
        <f t="shared" si="68"/>
        <v>73155.17990602872</v>
      </c>
      <c r="Q373" s="7">
        <f t="shared" si="69"/>
        <v>0.009251988593660922</v>
      </c>
    </row>
    <row r="374" spans="1:17" s="4" customFormat="1" ht="12.75">
      <c r="A374" s="25" t="s">
        <v>488</v>
      </c>
      <c r="B374" s="26" t="s">
        <v>195</v>
      </c>
      <c r="C374" s="58">
        <v>3330</v>
      </c>
      <c r="D374" s="63">
        <v>12721443.806</v>
      </c>
      <c r="E374" s="27">
        <v>971750</v>
      </c>
      <c r="F374" s="28">
        <f t="shared" si="60"/>
        <v>43593.93658243376</v>
      </c>
      <c r="G374" s="29">
        <f t="shared" si="61"/>
        <v>0.0020744497368618085</v>
      </c>
      <c r="H374" s="7">
        <f t="shared" si="62"/>
        <v>13.091272246977104</v>
      </c>
      <c r="I374" s="7">
        <f t="shared" si="70"/>
        <v>10293.936582433755</v>
      </c>
      <c r="J374" s="7">
        <f t="shared" si="71"/>
        <v>10293.936582433755</v>
      </c>
      <c r="K374" s="7">
        <f t="shared" si="63"/>
        <v>0.0013018816161327945</v>
      </c>
      <c r="L374" s="30">
        <f t="shared" si="64"/>
        <v>97200.22436146133</v>
      </c>
      <c r="M374" s="10">
        <f t="shared" si="65"/>
        <v>20457.737512257238</v>
      </c>
      <c r="N374" s="31">
        <f t="shared" si="66"/>
        <v>117657.96187371857</v>
      </c>
      <c r="O374" s="7">
        <f t="shared" si="67"/>
        <v>10293.936582433755</v>
      </c>
      <c r="P374" s="7">
        <f t="shared" si="68"/>
        <v>10293.936582433755</v>
      </c>
      <c r="Q374" s="7">
        <f t="shared" si="69"/>
        <v>0.0013018816161327945</v>
      </c>
    </row>
    <row r="375" spans="1:17" s="4" customFormat="1" ht="12.75">
      <c r="A375" s="25" t="s">
        <v>487</v>
      </c>
      <c r="B375" s="26" t="s">
        <v>175</v>
      </c>
      <c r="C375" s="58">
        <v>1010</v>
      </c>
      <c r="D375" s="63">
        <v>1949078</v>
      </c>
      <c r="E375" s="27">
        <v>299600</v>
      </c>
      <c r="F375" s="28">
        <f t="shared" si="60"/>
        <v>6570.656809078771</v>
      </c>
      <c r="G375" s="29">
        <f t="shared" si="61"/>
        <v>0.0003126695673107699</v>
      </c>
      <c r="H375" s="7">
        <f t="shared" si="62"/>
        <v>6.50560080106809</v>
      </c>
      <c r="I375" s="7">
        <f t="shared" si="70"/>
        <v>-3529.3431909212286</v>
      </c>
      <c r="J375" s="7">
        <f t="shared" si="71"/>
        <v>0</v>
      </c>
      <c r="K375" s="7">
        <f t="shared" si="63"/>
        <v>0</v>
      </c>
      <c r="L375" s="30">
        <f t="shared" si="64"/>
        <v>14650.416230177589</v>
      </c>
      <c r="M375" s="10">
        <f t="shared" si="65"/>
        <v>0</v>
      </c>
      <c r="N375" s="31">
        <f t="shared" si="66"/>
        <v>14650.416230177589</v>
      </c>
      <c r="O375" s="7">
        <f t="shared" si="67"/>
        <v>-3529.3431909212286</v>
      </c>
      <c r="P375" s="7">
        <f t="shared" si="68"/>
        <v>0</v>
      </c>
      <c r="Q375" s="7">
        <f t="shared" si="69"/>
        <v>0</v>
      </c>
    </row>
    <row r="376" spans="1:17" s="4" customFormat="1" ht="12.75">
      <c r="A376" s="25" t="s">
        <v>496</v>
      </c>
      <c r="B376" s="26" t="s">
        <v>428</v>
      </c>
      <c r="C376" s="58">
        <v>303</v>
      </c>
      <c r="D376" s="63">
        <v>594610</v>
      </c>
      <c r="E376" s="27">
        <v>75450</v>
      </c>
      <c r="F376" s="28">
        <f t="shared" si="60"/>
        <v>2387.8970178926443</v>
      </c>
      <c r="G376" s="29">
        <f t="shared" si="61"/>
        <v>0.00011362984691812719</v>
      </c>
      <c r="H376" s="7">
        <f t="shared" si="62"/>
        <v>7.880848243870113</v>
      </c>
      <c r="I376" s="7">
        <f t="shared" si="70"/>
        <v>-642.1029821073558</v>
      </c>
      <c r="J376" s="7">
        <f t="shared" si="71"/>
        <v>0</v>
      </c>
      <c r="K376" s="7">
        <f t="shared" si="63"/>
        <v>0</v>
      </c>
      <c r="L376" s="30">
        <f t="shared" si="64"/>
        <v>5324.229562345974</v>
      </c>
      <c r="M376" s="10">
        <f t="shared" si="65"/>
        <v>0</v>
      </c>
      <c r="N376" s="31">
        <f t="shared" si="66"/>
        <v>5324.229562345974</v>
      </c>
      <c r="O376" s="7">
        <f t="shared" si="67"/>
        <v>-642.1029821073558</v>
      </c>
      <c r="P376" s="7">
        <f t="shared" si="68"/>
        <v>0</v>
      </c>
      <c r="Q376" s="7">
        <f t="shared" si="69"/>
        <v>0</v>
      </c>
    </row>
    <row r="377" spans="1:17" s="4" customFormat="1" ht="12.75">
      <c r="A377" s="25" t="s">
        <v>490</v>
      </c>
      <c r="B377" s="26" t="s">
        <v>244</v>
      </c>
      <c r="C377" s="58">
        <v>369</v>
      </c>
      <c r="D377" s="63">
        <v>1152869</v>
      </c>
      <c r="E377" s="27">
        <v>167100</v>
      </c>
      <c r="F377" s="28">
        <f t="shared" si="60"/>
        <v>2545.832800718133</v>
      </c>
      <c r="G377" s="29">
        <f t="shared" si="61"/>
        <v>0.00012114533803473853</v>
      </c>
      <c r="H377" s="7">
        <f t="shared" si="62"/>
        <v>6.899275882704967</v>
      </c>
      <c r="I377" s="7">
        <f t="shared" si="70"/>
        <v>-1144.1671992818672</v>
      </c>
      <c r="J377" s="7">
        <f t="shared" si="71"/>
        <v>0</v>
      </c>
      <c r="K377" s="7">
        <f t="shared" si="63"/>
        <v>0</v>
      </c>
      <c r="L377" s="30">
        <f t="shared" si="64"/>
        <v>5676.374716668339</v>
      </c>
      <c r="M377" s="10">
        <f t="shared" si="65"/>
        <v>0</v>
      </c>
      <c r="N377" s="31">
        <f t="shared" si="66"/>
        <v>5676.374716668339</v>
      </c>
      <c r="O377" s="7">
        <f t="shared" si="67"/>
        <v>-1144.1671992818672</v>
      </c>
      <c r="P377" s="7">
        <f t="shared" si="68"/>
        <v>0</v>
      </c>
      <c r="Q377" s="7">
        <f t="shared" si="69"/>
        <v>0</v>
      </c>
    </row>
    <row r="378" spans="1:17" s="4" customFormat="1" ht="12.75">
      <c r="A378" s="25" t="s">
        <v>490</v>
      </c>
      <c r="B378" s="26" t="s">
        <v>245</v>
      </c>
      <c r="C378" s="58">
        <v>5841</v>
      </c>
      <c r="D378" s="63">
        <v>11120880</v>
      </c>
      <c r="E378" s="27">
        <v>519600</v>
      </c>
      <c r="F378" s="28">
        <f t="shared" si="60"/>
        <v>125013.58752886836</v>
      </c>
      <c r="G378" s="29">
        <f t="shared" si="61"/>
        <v>0.0059488640871655256</v>
      </c>
      <c r="H378" s="7">
        <f t="shared" si="62"/>
        <v>21.402771362586606</v>
      </c>
      <c r="I378" s="7">
        <f t="shared" si="70"/>
        <v>66603.58752886836</v>
      </c>
      <c r="J378" s="7">
        <f t="shared" si="71"/>
        <v>66603.58752886836</v>
      </c>
      <c r="K378" s="7">
        <f t="shared" si="63"/>
        <v>0.00842340395998677</v>
      </c>
      <c r="L378" s="30">
        <f t="shared" si="64"/>
        <v>278739.4236136406</v>
      </c>
      <c r="M378" s="10">
        <f t="shared" si="65"/>
        <v>132365.17440426024</v>
      </c>
      <c r="N378" s="31">
        <f t="shared" si="66"/>
        <v>411104.59801790083</v>
      </c>
      <c r="O378" s="7">
        <f t="shared" si="67"/>
        <v>66603.58752886836</v>
      </c>
      <c r="P378" s="7">
        <f t="shared" si="68"/>
        <v>66603.58752886836</v>
      </c>
      <c r="Q378" s="7">
        <f t="shared" si="69"/>
        <v>0.00842340395998677</v>
      </c>
    </row>
    <row r="379" spans="1:17" s="4" customFormat="1" ht="12.75">
      <c r="A379" s="9" t="s">
        <v>482</v>
      </c>
      <c r="B379" s="26" t="s">
        <v>11</v>
      </c>
      <c r="C379" s="8">
        <v>4876</v>
      </c>
      <c r="D379" s="63">
        <v>4789904</v>
      </c>
      <c r="E379" s="27">
        <v>281800</v>
      </c>
      <c r="F379" s="28">
        <f t="shared" si="60"/>
        <v>82879.95707594039</v>
      </c>
      <c r="G379" s="29">
        <f t="shared" si="61"/>
        <v>0.003943904098272741</v>
      </c>
      <c r="H379" s="7">
        <f t="shared" si="62"/>
        <v>16.997530163236338</v>
      </c>
      <c r="I379" s="7">
        <f t="shared" si="70"/>
        <v>34119.95707594038</v>
      </c>
      <c r="J379" s="7">
        <f t="shared" si="71"/>
        <v>34119.95707594038</v>
      </c>
      <c r="K379" s="7">
        <f t="shared" si="63"/>
        <v>0.004315175686647251</v>
      </c>
      <c r="L379" s="30">
        <f t="shared" si="64"/>
        <v>184795.20443436725</v>
      </c>
      <c r="M379" s="10">
        <f t="shared" si="65"/>
        <v>67808.57062789898</v>
      </c>
      <c r="N379" s="31">
        <f t="shared" si="66"/>
        <v>252603.7750622662</v>
      </c>
      <c r="O379" s="7">
        <f t="shared" si="67"/>
        <v>34119.95707594038</v>
      </c>
      <c r="P379" s="7">
        <f t="shared" si="68"/>
        <v>34119.95707594038</v>
      </c>
      <c r="Q379" s="7">
        <f t="shared" si="69"/>
        <v>0.004315175686647251</v>
      </c>
    </row>
    <row r="380" spans="1:17" s="4" customFormat="1" ht="12.75">
      <c r="A380" s="25" t="s">
        <v>497</v>
      </c>
      <c r="B380" s="26" t="s">
        <v>459</v>
      </c>
      <c r="C380" s="58">
        <v>18482</v>
      </c>
      <c r="D380" s="63">
        <v>35926201</v>
      </c>
      <c r="E380" s="27">
        <v>2042100</v>
      </c>
      <c r="F380" s="28">
        <f t="shared" si="60"/>
        <v>325149.62385877286</v>
      </c>
      <c r="G380" s="29">
        <f t="shared" si="61"/>
        <v>0.015472485499883502</v>
      </c>
      <c r="H380" s="7">
        <f t="shared" si="62"/>
        <v>17.592772636011947</v>
      </c>
      <c r="I380" s="7">
        <f t="shared" si="70"/>
        <v>140329.6238587728</v>
      </c>
      <c r="J380" s="7">
        <f t="shared" si="71"/>
        <v>140329.6238587728</v>
      </c>
      <c r="K380" s="7">
        <f t="shared" si="63"/>
        <v>0.01774758917908284</v>
      </c>
      <c r="L380" s="30">
        <f t="shared" si="64"/>
        <v>724977.344735887</v>
      </c>
      <c r="M380" s="10">
        <f t="shared" si="65"/>
        <v>278885.2046160388</v>
      </c>
      <c r="N380" s="31">
        <f t="shared" si="66"/>
        <v>1003862.5493519258</v>
      </c>
      <c r="O380" s="7">
        <f t="shared" si="67"/>
        <v>140329.6238587728</v>
      </c>
      <c r="P380" s="7">
        <f t="shared" si="68"/>
        <v>140329.6238587728</v>
      </c>
      <c r="Q380" s="7">
        <f t="shared" si="69"/>
        <v>0.01774758917908284</v>
      </c>
    </row>
    <row r="381" spans="1:17" s="4" customFormat="1" ht="12.75">
      <c r="A381" s="9" t="s">
        <v>483</v>
      </c>
      <c r="B381" s="26" t="s">
        <v>503</v>
      </c>
      <c r="C381" s="8">
        <v>747</v>
      </c>
      <c r="D381" s="63">
        <v>891614</v>
      </c>
      <c r="E381" s="27">
        <v>65950</v>
      </c>
      <c r="F381" s="28">
        <f t="shared" si="60"/>
        <v>10099.100197119029</v>
      </c>
      <c r="G381" s="29">
        <f t="shared" si="61"/>
        <v>0.00048057315738942623</v>
      </c>
      <c r="H381" s="7">
        <f t="shared" si="62"/>
        <v>13.519545109931766</v>
      </c>
      <c r="I381" s="7">
        <f t="shared" si="70"/>
        <v>2629.100197119029</v>
      </c>
      <c r="J381" s="7">
        <f t="shared" si="71"/>
        <v>2629.100197119029</v>
      </c>
      <c r="K381" s="7">
        <f t="shared" si="63"/>
        <v>0.00033250420635398323</v>
      </c>
      <c r="L381" s="30">
        <f t="shared" si="64"/>
        <v>22517.69126544995</v>
      </c>
      <c r="M381" s="10">
        <f t="shared" si="65"/>
        <v>5224.963384548905</v>
      </c>
      <c r="N381" s="31">
        <f t="shared" si="66"/>
        <v>27742.654649998854</v>
      </c>
      <c r="O381" s="7">
        <f t="shared" si="67"/>
        <v>2629.100197119029</v>
      </c>
      <c r="P381" s="7">
        <f t="shared" si="68"/>
        <v>2629.100197119029</v>
      </c>
      <c r="Q381" s="7">
        <f t="shared" si="69"/>
        <v>0.00033250420635398323</v>
      </c>
    </row>
    <row r="382" spans="1:17" s="4" customFormat="1" ht="12.75">
      <c r="A382" s="25" t="s">
        <v>494</v>
      </c>
      <c r="B382" s="26" t="s">
        <v>504</v>
      </c>
      <c r="C382" s="58">
        <v>2005</v>
      </c>
      <c r="D382" s="63">
        <v>2106958</v>
      </c>
      <c r="E382" s="27">
        <v>154600</v>
      </c>
      <c r="F382" s="28">
        <f t="shared" si="60"/>
        <v>27325.03745148771</v>
      </c>
      <c r="G382" s="29">
        <f t="shared" si="61"/>
        <v>0.0013002821308369479</v>
      </c>
      <c r="H382" s="7">
        <f t="shared" si="62"/>
        <v>13.628447606727038</v>
      </c>
      <c r="I382" s="7">
        <f t="shared" si="70"/>
        <v>7275.037451487711</v>
      </c>
      <c r="J382" s="7">
        <f t="shared" si="71"/>
        <v>7275.037451487711</v>
      </c>
      <c r="K382" s="7">
        <f t="shared" si="63"/>
        <v>0.0009200792562615711</v>
      </c>
      <c r="L382" s="30">
        <f t="shared" si="64"/>
        <v>60925.89885631429</v>
      </c>
      <c r="M382" s="10">
        <f t="shared" si="65"/>
        <v>14458.104087055583</v>
      </c>
      <c r="N382" s="31">
        <f t="shared" si="66"/>
        <v>75384.00294336988</v>
      </c>
      <c r="O382" s="7">
        <f t="shared" si="67"/>
        <v>7275.037451487711</v>
      </c>
      <c r="P382" s="7">
        <f t="shared" si="68"/>
        <v>7275.037451487711</v>
      </c>
      <c r="Q382" s="7">
        <f t="shared" si="69"/>
        <v>0.0009200792562615711</v>
      </c>
    </row>
    <row r="383" spans="1:17" s="4" customFormat="1" ht="12.75">
      <c r="A383" s="9" t="s">
        <v>483</v>
      </c>
      <c r="B383" s="26" t="s">
        <v>505</v>
      </c>
      <c r="C383" s="8">
        <v>485</v>
      </c>
      <c r="D383" s="63">
        <v>339510</v>
      </c>
      <c r="E383" s="27">
        <v>24550</v>
      </c>
      <c r="F383" s="28">
        <f t="shared" si="60"/>
        <v>6707.224032586558</v>
      </c>
      <c r="G383" s="29">
        <f t="shared" si="61"/>
        <v>0.0003191682197170275</v>
      </c>
      <c r="H383" s="7">
        <f t="shared" si="62"/>
        <v>13.829327902240326</v>
      </c>
      <c r="I383" s="7">
        <f t="shared" si="70"/>
        <v>1857.2240325865582</v>
      </c>
      <c r="J383" s="7">
        <f t="shared" si="71"/>
        <v>1857.2240325865582</v>
      </c>
      <c r="K383" s="7">
        <f t="shared" si="63"/>
        <v>0.0002348844687066066</v>
      </c>
      <c r="L383" s="30">
        <f t="shared" si="64"/>
        <v>14954.916484250252</v>
      </c>
      <c r="M383" s="10">
        <f t="shared" si="65"/>
        <v>3690.9690919359423</v>
      </c>
      <c r="N383" s="31">
        <f t="shared" si="66"/>
        <v>18645.885576186196</v>
      </c>
      <c r="O383" s="7">
        <f t="shared" si="67"/>
        <v>1857.2240325865582</v>
      </c>
      <c r="P383" s="7">
        <f t="shared" si="68"/>
        <v>1857.2240325865582</v>
      </c>
      <c r="Q383" s="7">
        <f t="shared" si="69"/>
        <v>0.0002348844687066066</v>
      </c>
    </row>
    <row r="384" spans="1:17" s="4" customFormat="1" ht="12.75">
      <c r="A384" s="25" t="s">
        <v>488</v>
      </c>
      <c r="B384" s="26" t="s">
        <v>506</v>
      </c>
      <c r="C384" s="58">
        <v>2591</v>
      </c>
      <c r="D384" s="63">
        <v>6590598</v>
      </c>
      <c r="E384" s="27">
        <v>834900</v>
      </c>
      <c r="F384" s="28">
        <f t="shared" si="60"/>
        <v>20453.035594682</v>
      </c>
      <c r="G384" s="29">
        <f t="shared" si="61"/>
        <v>0.0009732728363996844</v>
      </c>
      <c r="H384" s="7">
        <f t="shared" si="62"/>
        <v>7.893877111031261</v>
      </c>
      <c r="I384" s="7">
        <f t="shared" si="70"/>
        <v>-5456.964405318002</v>
      </c>
      <c r="J384" s="7">
        <f t="shared" si="71"/>
        <v>0</v>
      </c>
      <c r="K384" s="7">
        <f t="shared" si="63"/>
        <v>0</v>
      </c>
      <c r="L384" s="30">
        <f t="shared" si="64"/>
        <v>45603.5817026244</v>
      </c>
      <c r="M384" s="10">
        <f t="shared" si="65"/>
        <v>0</v>
      </c>
      <c r="N384" s="31">
        <f t="shared" si="66"/>
        <v>45603.5817026244</v>
      </c>
      <c r="O384" s="7">
        <f t="shared" si="67"/>
        <v>-5456.964405318002</v>
      </c>
      <c r="P384" s="7">
        <f t="shared" si="68"/>
        <v>0</v>
      </c>
      <c r="Q384" s="7">
        <f t="shared" si="69"/>
        <v>0</v>
      </c>
    </row>
    <row r="385" spans="1:17" s="4" customFormat="1" ht="12.75">
      <c r="A385" s="9" t="s">
        <v>483</v>
      </c>
      <c r="B385" s="26" t="s">
        <v>507</v>
      </c>
      <c r="C385" s="8">
        <v>267</v>
      </c>
      <c r="D385" s="63">
        <v>150318</v>
      </c>
      <c r="E385" s="27">
        <v>18850</v>
      </c>
      <c r="F385" s="28">
        <f t="shared" si="60"/>
        <v>2129.1727320954906</v>
      </c>
      <c r="G385" s="29">
        <f t="shared" si="61"/>
        <v>0.00010131826029238683</v>
      </c>
      <c r="H385" s="7">
        <f t="shared" si="62"/>
        <v>7.974429708222812</v>
      </c>
      <c r="I385" s="7">
        <f t="shared" si="70"/>
        <v>-540.8272679045093</v>
      </c>
      <c r="J385" s="7">
        <f t="shared" si="71"/>
        <v>0</v>
      </c>
      <c r="K385" s="7">
        <f t="shared" si="63"/>
        <v>0</v>
      </c>
      <c r="L385" s="30">
        <f t="shared" si="64"/>
        <v>4747.3590019255225</v>
      </c>
      <c r="M385" s="10">
        <f t="shared" si="65"/>
        <v>0</v>
      </c>
      <c r="N385" s="31">
        <f t="shared" si="66"/>
        <v>4747.3590019255225</v>
      </c>
      <c r="O385" s="7">
        <f t="shared" si="67"/>
        <v>-540.8272679045093</v>
      </c>
      <c r="P385" s="7">
        <f t="shared" si="68"/>
        <v>0</v>
      </c>
      <c r="Q385" s="7">
        <f t="shared" si="69"/>
        <v>0</v>
      </c>
    </row>
    <row r="386" spans="1:17" s="4" customFormat="1" ht="12.75">
      <c r="A386" s="25" t="s">
        <v>485</v>
      </c>
      <c r="B386" s="26" t="s">
        <v>114</v>
      </c>
      <c r="C386" s="59">
        <v>133</v>
      </c>
      <c r="D386" s="63">
        <v>528512</v>
      </c>
      <c r="E386" s="27">
        <v>127000</v>
      </c>
      <c r="F386" s="28">
        <f t="shared" si="60"/>
        <v>553.4810708661417</v>
      </c>
      <c r="G386" s="29">
        <f t="shared" si="61"/>
        <v>2.6337806397574013E-05</v>
      </c>
      <c r="H386" s="7">
        <f t="shared" si="62"/>
        <v>4.161511811023622</v>
      </c>
      <c r="I386" s="7">
        <f t="shared" si="70"/>
        <v>-776.5189291338583</v>
      </c>
      <c r="J386" s="7">
        <f t="shared" si="71"/>
        <v>0</v>
      </c>
      <c r="K386" s="7">
        <f t="shared" si="63"/>
        <v>0</v>
      </c>
      <c r="L386" s="30">
        <f t="shared" si="64"/>
        <v>1234.0818124162943</v>
      </c>
      <c r="M386" s="10">
        <f t="shared" si="65"/>
        <v>0</v>
      </c>
      <c r="N386" s="31">
        <f t="shared" si="66"/>
        <v>1234.0818124162943</v>
      </c>
      <c r="O386" s="7">
        <f t="shared" si="67"/>
        <v>-776.5189291338583</v>
      </c>
      <c r="P386" s="7">
        <f t="shared" si="68"/>
        <v>0</v>
      </c>
      <c r="Q386" s="7">
        <f t="shared" si="69"/>
        <v>0</v>
      </c>
    </row>
    <row r="387" spans="1:17" s="4" customFormat="1" ht="12.75">
      <c r="A387" s="25" t="s">
        <v>497</v>
      </c>
      <c r="B387" s="26" t="s">
        <v>460</v>
      </c>
      <c r="C387" s="58">
        <v>20798</v>
      </c>
      <c r="D387" s="63">
        <v>27394427</v>
      </c>
      <c r="E387" s="27">
        <v>1336000</v>
      </c>
      <c r="F387" s="28">
        <f t="shared" si="60"/>
        <v>426459.0514565868</v>
      </c>
      <c r="G387" s="29">
        <f t="shared" si="61"/>
        <v>0.020293369592892675</v>
      </c>
      <c r="H387" s="7">
        <f t="shared" si="62"/>
        <v>20.504810628742515</v>
      </c>
      <c r="I387" s="7">
        <f t="shared" si="70"/>
        <v>218479.05145658684</v>
      </c>
      <c r="J387" s="7">
        <f t="shared" si="71"/>
        <v>218479.05145658684</v>
      </c>
      <c r="K387" s="7">
        <f t="shared" si="63"/>
        <v>0.027631203895974815</v>
      </c>
      <c r="L387" s="30">
        <f t="shared" si="64"/>
        <v>950864.242419881</v>
      </c>
      <c r="M387" s="10">
        <f t="shared" si="65"/>
        <v>434196.0969774179</v>
      </c>
      <c r="N387" s="31">
        <f t="shared" si="66"/>
        <v>1385060.3393972989</v>
      </c>
      <c r="O387" s="7">
        <f t="shared" si="67"/>
        <v>218479.05145658684</v>
      </c>
      <c r="P387" s="7">
        <f t="shared" si="68"/>
        <v>218479.05145658684</v>
      </c>
      <c r="Q387" s="7">
        <f t="shared" si="69"/>
        <v>0.027631203895974815</v>
      </c>
    </row>
    <row r="388" spans="1:17" s="4" customFormat="1" ht="12.75">
      <c r="A388" s="25" t="s">
        <v>492</v>
      </c>
      <c r="B388" s="26" t="s">
        <v>325</v>
      </c>
      <c r="C388" s="58">
        <v>1343</v>
      </c>
      <c r="D388" s="63">
        <v>1265113</v>
      </c>
      <c r="E388" s="27">
        <v>79900</v>
      </c>
      <c r="F388" s="28">
        <f t="shared" si="60"/>
        <v>21264.665319148935</v>
      </c>
      <c r="G388" s="29">
        <f t="shared" si="61"/>
        <v>0.0010118948375389002</v>
      </c>
      <c r="H388" s="7">
        <f t="shared" si="62"/>
        <v>15.833704630788485</v>
      </c>
      <c r="I388" s="7">
        <f t="shared" si="70"/>
        <v>7834.665319148936</v>
      </c>
      <c r="J388" s="7">
        <f t="shared" si="71"/>
        <v>7834.665319148936</v>
      </c>
      <c r="K388" s="7">
        <f t="shared" si="63"/>
        <v>0.0009908557980587123</v>
      </c>
      <c r="L388" s="30">
        <f t="shared" si="64"/>
        <v>47413.25060388179</v>
      </c>
      <c r="M388" s="10">
        <f t="shared" si="65"/>
        <v>15570.285022840091</v>
      </c>
      <c r="N388" s="31">
        <f t="shared" si="66"/>
        <v>62983.53562672188</v>
      </c>
      <c r="O388" s="7">
        <f t="shared" si="67"/>
        <v>7834.665319148936</v>
      </c>
      <c r="P388" s="7">
        <f t="shared" si="68"/>
        <v>7834.665319148936</v>
      </c>
      <c r="Q388" s="7">
        <f t="shared" si="69"/>
        <v>0.0009908557980587123</v>
      </c>
    </row>
    <row r="389" spans="1:17" s="4" customFormat="1" ht="12.75">
      <c r="A389" s="25" t="s">
        <v>484</v>
      </c>
      <c r="B389" s="26" t="s">
        <v>94</v>
      </c>
      <c r="C389" s="58">
        <v>18919</v>
      </c>
      <c r="D389" s="63">
        <v>53185166</v>
      </c>
      <c r="E389" s="27">
        <v>3667300</v>
      </c>
      <c r="F389" s="28">
        <f t="shared" si="60"/>
        <v>274373.5597180487</v>
      </c>
      <c r="G389" s="29">
        <f t="shared" si="61"/>
        <v>0.01305626890755017</v>
      </c>
      <c r="H389" s="7">
        <f t="shared" si="62"/>
        <v>14.502540288495624</v>
      </c>
      <c r="I389" s="7">
        <f t="shared" si="70"/>
        <v>85183.55971804871</v>
      </c>
      <c r="J389" s="7">
        <f t="shared" si="71"/>
        <v>85183.55971804871</v>
      </c>
      <c r="K389" s="7">
        <f t="shared" si="63"/>
        <v>0.010773226501406935</v>
      </c>
      <c r="L389" s="30">
        <f t="shared" si="64"/>
        <v>611763.3243104161</v>
      </c>
      <c r="M389" s="10">
        <f t="shared" si="65"/>
        <v>169290.23130425377</v>
      </c>
      <c r="N389" s="31">
        <f t="shared" si="66"/>
        <v>781053.5556146699</v>
      </c>
      <c r="O389" s="7">
        <f t="shared" si="67"/>
        <v>85183.55971804871</v>
      </c>
      <c r="P389" s="7">
        <f t="shared" si="68"/>
        <v>85183.55971804871</v>
      </c>
      <c r="Q389" s="7">
        <f t="shared" si="69"/>
        <v>0.010773226501406935</v>
      </c>
    </row>
    <row r="390" spans="1:17" s="4" customFormat="1" ht="12.75">
      <c r="A390" s="25" t="s">
        <v>495</v>
      </c>
      <c r="B390" s="26" t="s">
        <v>388</v>
      </c>
      <c r="C390" s="58">
        <v>1392</v>
      </c>
      <c r="D390" s="63">
        <v>2837347</v>
      </c>
      <c r="E390" s="27">
        <v>164950</v>
      </c>
      <c r="F390" s="28">
        <f t="shared" si="60"/>
        <v>23944.146856623218</v>
      </c>
      <c r="G390" s="29">
        <f t="shared" si="61"/>
        <v>0.0011393999496278</v>
      </c>
      <c r="H390" s="7">
        <f t="shared" si="62"/>
        <v>17.20125492573507</v>
      </c>
      <c r="I390" s="7">
        <f t="shared" si="70"/>
        <v>10024.14685662322</v>
      </c>
      <c r="J390" s="7">
        <f t="shared" si="71"/>
        <v>10024.14685662322</v>
      </c>
      <c r="K390" s="7">
        <f t="shared" si="63"/>
        <v>0.001267761114083694</v>
      </c>
      <c r="L390" s="30">
        <f t="shared" si="64"/>
        <v>53387.61830344487</v>
      </c>
      <c r="M390" s="10">
        <f t="shared" si="65"/>
        <v>19921.56873465332</v>
      </c>
      <c r="N390" s="31">
        <f t="shared" si="66"/>
        <v>73309.18703809819</v>
      </c>
      <c r="O390" s="7">
        <f t="shared" si="67"/>
        <v>10024.14685662322</v>
      </c>
      <c r="P390" s="7">
        <f t="shared" si="68"/>
        <v>10024.14685662322</v>
      </c>
      <c r="Q390" s="7">
        <f t="shared" si="69"/>
        <v>0.001267761114083694</v>
      </c>
    </row>
    <row r="391" spans="1:17" s="4" customFormat="1" ht="12.75">
      <c r="A391" s="25" t="s">
        <v>495</v>
      </c>
      <c r="B391" s="26" t="s">
        <v>389</v>
      </c>
      <c r="C391" s="58">
        <v>2615</v>
      </c>
      <c r="D391" s="63">
        <v>4392590</v>
      </c>
      <c r="E391" s="27">
        <v>238700</v>
      </c>
      <c r="F391" s="28">
        <f aca="true" t="shared" si="72" ref="F391:F454">(C391*D391)/E391</f>
        <v>48121.58713866778</v>
      </c>
      <c r="G391" s="29">
        <f aca="true" t="shared" si="73" ref="G391:G454">F391/$F$500</f>
        <v>0.0022899013395685608</v>
      </c>
      <c r="H391" s="7">
        <f aca="true" t="shared" si="74" ref="H391:H454">D391/E391</f>
        <v>18.402136573104315</v>
      </c>
      <c r="I391" s="7">
        <f t="shared" si="70"/>
        <v>21971.587138667783</v>
      </c>
      <c r="J391" s="7">
        <f t="shared" si="71"/>
        <v>21971.587138667783</v>
      </c>
      <c r="K391" s="7">
        <f aca="true" t="shared" si="75" ref="K391:K454">J391/$J$500</f>
        <v>0.0027787625408440693</v>
      </c>
      <c r="L391" s="30">
        <f aca="true" t="shared" si="76" ref="L391:L454">$B$509*G391</f>
        <v>107295.40466398018</v>
      </c>
      <c r="M391" s="10">
        <f aca="true" t="shared" si="77" ref="M391:M454">$G$509*K391</f>
        <v>43665.41009953276</v>
      </c>
      <c r="N391" s="31">
        <f aca="true" t="shared" si="78" ref="N391:N454">L391+M391</f>
        <v>150960.81476351293</v>
      </c>
      <c r="O391" s="7">
        <f aca="true" t="shared" si="79" ref="O391:O454">(H391-10)*C391</f>
        <v>21971.587138667783</v>
      </c>
      <c r="P391" s="7">
        <f aca="true" t="shared" si="80" ref="P391:P442">IF(O391&gt;0,O391,0)</f>
        <v>21971.587138667783</v>
      </c>
      <c r="Q391" s="7">
        <f aca="true" t="shared" si="81" ref="Q391:Q442">P391/$P$500</f>
        <v>0.0027787625408440693</v>
      </c>
    </row>
    <row r="392" spans="1:17" s="4" customFormat="1" ht="12.75">
      <c r="A392" s="25" t="s">
        <v>484</v>
      </c>
      <c r="B392" s="26" t="s">
        <v>95</v>
      </c>
      <c r="C392" s="58">
        <v>1719</v>
      </c>
      <c r="D392" s="63">
        <v>4747879</v>
      </c>
      <c r="E392" s="27">
        <v>378700</v>
      </c>
      <c r="F392" s="28">
        <f t="shared" si="72"/>
        <v>21551.63454185371</v>
      </c>
      <c r="G392" s="29">
        <f t="shared" si="73"/>
        <v>0.0010255504803919303</v>
      </c>
      <c r="H392" s="7">
        <f t="shared" si="74"/>
        <v>12.537309215738052</v>
      </c>
      <c r="I392" s="7">
        <f aca="true" t="shared" si="82" ref="I392:I455">(H392-10)*C392</f>
        <v>4361.634541853711</v>
      </c>
      <c r="J392" s="7">
        <f aca="true" t="shared" si="83" ref="J392:J455">IF(I392&gt;0,I392,0)</f>
        <v>4361.634541853711</v>
      </c>
      <c r="K392" s="7">
        <f t="shared" si="75"/>
        <v>0.0005516190799172987</v>
      </c>
      <c r="L392" s="30">
        <f t="shared" si="76"/>
        <v>48053.09813815971</v>
      </c>
      <c r="M392" s="10">
        <f t="shared" si="77"/>
        <v>8668.129424257779</v>
      </c>
      <c r="N392" s="31">
        <f t="shared" si="78"/>
        <v>56721.22756241749</v>
      </c>
      <c r="O392" s="7">
        <f t="shared" si="79"/>
        <v>4361.634541853711</v>
      </c>
      <c r="P392" s="7">
        <f t="shared" si="80"/>
        <v>4361.634541853711</v>
      </c>
      <c r="Q392" s="7">
        <f t="shared" si="81"/>
        <v>0.0005516190799172987</v>
      </c>
    </row>
    <row r="393" spans="1:17" s="4" customFormat="1" ht="12.75">
      <c r="A393" s="25" t="s">
        <v>492</v>
      </c>
      <c r="B393" s="26" t="s">
        <v>326</v>
      </c>
      <c r="C393" s="58">
        <v>630</v>
      </c>
      <c r="D393" s="63">
        <v>849220</v>
      </c>
      <c r="E393" s="27">
        <v>72250</v>
      </c>
      <c r="F393" s="28">
        <f t="shared" si="72"/>
        <v>7404.963321799308</v>
      </c>
      <c r="G393" s="29">
        <f t="shared" si="73"/>
        <v>0.00035237066020249577</v>
      </c>
      <c r="H393" s="7">
        <f t="shared" si="74"/>
        <v>11.753910034602075</v>
      </c>
      <c r="I393" s="7">
        <f t="shared" si="82"/>
        <v>1104.9633217993073</v>
      </c>
      <c r="J393" s="7">
        <f t="shared" si="83"/>
        <v>1104.9633217993073</v>
      </c>
      <c r="K393" s="7">
        <f t="shared" si="75"/>
        <v>0.00013974551170310755</v>
      </c>
      <c r="L393" s="30">
        <f t="shared" si="76"/>
        <v>16510.646954450876</v>
      </c>
      <c r="M393" s="10">
        <f t="shared" si="77"/>
        <v>2195.9577288067608</v>
      </c>
      <c r="N393" s="31">
        <f t="shared" si="78"/>
        <v>18706.604683257636</v>
      </c>
      <c r="O393" s="7">
        <f t="shared" si="79"/>
        <v>1104.9633217993073</v>
      </c>
      <c r="P393" s="7">
        <f t="shared" si="80"/>
        <v>1104.9633217993073</v>
      </c>
      <c r="Q393" s="7">
        <f t="shared" si="81"/>
        <v>0.00013974551170310755</v>
      </c>
    </row>
    <row r="394" spans="1:17" s="4" customFormat="1" ht="12.75">
      <c r="A394" s="25" t="s">
        <v>491</v>
      </c>
      <c r="B394" s="26" t="s">
        <v>302</v>
      </c>
      <c r="C394" s="58">
        <v>35</v>
      </c>
      <c r="D394" s="63">
        <v>78778</v>
      </c>
      <c r="E394" s="27">
        <v>10650</v>
      </c>
      <c r="F394" s="28">
        <f t="shared" si="72"/>
        <v>258.89483568075116</v>
      </c>
      <c r="G394" s="29">
        <f t="shared" si="73"/>
        <v>1.2319702368178106E-05</v>
      </c>
      <c r="H394" s="7">
        <f t="shared" si="74"/>
        <v>7.396995305164319</v>
      </c>
      <c r="I394" s="7">
        <f t="shared" si="82"/>
        <v>-91.10516431924883</v>
      </c>
      <c r="J394" s="7">
        <f t="shared" si="83"/>
        <v>0</v>
      </c>
      <c r="K394" s="7">
        <f t="shared" si="75"/>
        <v>0</v>
      </c>
      <c r="L394" s="30">
        <f t="shared" si="76"/>
        <v>577.2508308949735</v>
      </c>
      <c r="M394" s="10">
        <f t="shared" si="77"/>
        <v>0</v>
      </c>
      <c r="N394" s="31">
        <f t="shared" si="78"/>
        <v>577.2508308949735</v>
      </c>
      <c r="O394" s="7">
        <f t="shared" si="79"/>
        <v>-91.10516431924883</v>
      </c>
      <c r="P394" s="7">
        <f t="shared" si="80"/>
        <v>0</v>
      </c>
      <c r="Q394" s="7">
        <f t="shared" si="81"/>
        <v>0</v>
      </c>
    </row>
    <row r="395" spans="1:17" s="4" customFormat="1" ht="12.75">
      <c r="A395" s="25" t="s">
        <v>486</v>
      </c>
      <c r="B395" s="26" t="s">
        <v>144</v>
      </c>
      <c r="C395" s="58">
        <v>1196</v>
      </c>
      <c r="D395" s="63">
        <v>2419273</v>
      </c>
      <c r="E395" s="27">
        <v>226950</v>
      </c>
      <c r="F395" s="28">
        <f t="shared" si="72"/>
        <v>12749.286221634722</v>
      </c>
      <c r="G395" s="29">
        <f t="shared" si="73"/>
        <v>0.0006066842208121023</v>
      </c>
      <c r="H395" s="7">
        <f t="shared" si="74"/>
        <v>10.659938312403613</v>
      </c>
      <c r="I395" s="7">
        <f t="shared" si="82"/>
        <v>789.2862216347207</v>
      </c>
      <c r="J395" s="7">
        <f t="shared" si="83"/>
        <v>789.2862216347207</v>
      </c>
      <c r="K395" s="7">
        <f t="shared" si="75"/>
        <v>9.982160018030886E-05</v>
      </c>
      <c r="L395" s="30">
        <f t="shared" si="76"/>
        <v>28426.739550076178</v>
      </c>
      <c r="M395" s="10">
        <f t="shared" si="77"/>
        <v>1568.5943093722492</v>
      </c>
      <c r="N395" s="31">
        <f t="shared" si="78"/>
        <v>29995.333859448427</v>
      </c>
      <c r="O395" s="7">
        <f t="shared" si="79"/>
        <v>789.2862216347207</v>
      </c>
      <c r="P395" s="7">
        <f t="shared" si="80"/>
        <v>789.2862216347207</v>
      </c>
      <c r="Q395" s="7">
        <f t="shared" si="81"/>
        <v>9.982160018030886E-05</v>
      </c>
    </row>
    <row r="396" spans="1:17" s="4" customFormat="1" ht="12.75">
      <c r="A396" s="25" t="s">
        <v>497</v>
      </c>
      <c r="B396" s="26" t="s">
        <v>461</v>
      </c>
      <c r="C396" s="58">
        <v>2668</v>
      </c>
      <c r="D396" s="63">
        <v>4845278</v>
      </c>
      <c r="E396" s="27">
        <v>470950</v>
      </c>
      <c r="F396" s="28">
        <f t="shared" si="72"/>
        <v>27449.202046926424</v>
      </c>
      <c r="G396" s="29">
        <f t="shared" si="73"/>
        <v>0.0013061905950071504</v>
      </c>
      <c r="H396" s="7">
        <f t="shared" si="74"/>
        <v>10.288306614290263</v>
      </c>
      <c r="I396" s="7">
        <f t="shared" si="82"/>
        <v>769.202046926423</v>
      </c>
      <c r="J396" s="7">
        <f t="shared" si="83"/>
        <v>769.202046926423</v>
      </c>
      <c r="K396" s="7">
        <f t="shared" si="75"/>
        <v>9.728154005670645E-05</v>
      </c>
      <c r="L396" s="30">
        <f t="shared" si="76"/>
        <v>61202.745305167824</v>
      </c>
      <c r="M396" s="10">
        <f t="shared" si="77"/>
        <v>1528.6798635193559</v>
      </c>
      <c r="N396" s="31">
        <f t="shared" si="78"/>
        <v>62731.42516868718</v>
      </c>
      <c r="O396" s="7">
        <f t="shared" si="79"/>
        <v>769.202046926423</v>
      </c>
      <c r="P396" s="7">
        <f t="shared" si="80"/>
        <v>769.202046926423</v>
      </c>
      <c r="Q396" s="7">
        <f t="shared" si="81"/>
        <v>9.728154005670645E-05</v>
      </c>
    </row>
    <row r="397" spans="1:17" s="4" customFormat="1" ht="12.75">
      <c r="A397" s="9" t="s">
        <v>483</v>
      </c>
      <c r="B397" s="26" t="s">
        <v>64</v>
      </c>
      <c r="C397" s="8">
        <v>848</v>
      </c>
      <c r="D397" s="63">
        <v>803158</v>
      </c>
      <c r="E397" s="27">
        <v>42650</v>
      </c>
      <c r="F397" s="28">
        <f t="shared" si="72"/>
        <v>15969.003141852287</v>
      </c>
      <c r="G397" s="29">
        <f t="shared" si="73"/>
        <v>0.0007598968334258989</v>
      </c>
      <c r="H397" s="7">
        <f t="shared" si="74"/>
        <v>18.83137162954279</v>
      </c>
      <c r="I397" s="7">
        <f t="shared" si="82"/>
        <v>7489.003141852286</v>
      </c>
      <c r="J397" s="7">
        <f t="shared" si="83"/>
        <v>7489.003141852286</v>
      </c>
      <c r="K397" s="7">
        <f t="shared" si="75"/>
        <v>0.0009471396521109249</v>
      </c>
      <c r="L397" s="30">
        <f t="shared" si="76"/>
        <v>35605.65550857778</v>
      </c>
      <c r="M397" s="10">
        <f t="shared" si="77"/>
        <v>14883.330519631145</v>
      </c>
      <c r="N397" s="31">
        <f t="shared" si="78"/>
        <v>50488.98602820892</v>
      </c>
      <c r="O397" s="7">
        <f t="shared" si="79"/>
        <v>7489.003141852286</v>
      </c>
      <c r="P397" s="7">
        <f t="shared" si="80"/>
        <v>7489.003141852286</v>
      </c>
      <c r="Q397" s="7">
        <f t="shared" si="81"/>
        <v>0.0009471396521109249</v>
      </c>
    </row>
    <row r="398" spans="1:17" s="4" customFormat="1" ht="12.75">
      <c r="A398" s="25" t="s">
        <v>492</v>
      </c>
      <c r="B398" s="26" t="s">
        <v>327</v>
      </c>
      <c r="C398" s="58">
        <v>233</v>
      </c>
      <c r="D398" s="63">
        <v>354263</v>
      </c>
      <c r="E398" s="27">
        <v>29300</v>
      </c>
      <c r="F398" s="28">
        <f t="shared" si="72"/>
        <v>2817.176757679181</v>
      </c>
      <c r="G398" s="29">
        <f t="shared" si="73"/>
        <v>0.00013405744105283817</v>
      </c>
      <c r="H398" s="7">
        <f t="shared" si="74"/>
        <v>12.090887372013652</v>
      </c>
      <c r="I398" s="7">
        <f t="shared" si="82"/>
        <v>487.176757679181</v>
      </c>
      <c r="J398" s="7">
        <f t="shared" si="83"/>
        <v>487.176757679181</v>
      </c>
      <c r="K398" s="7">
        <f t="shared" si="75"/>
        <v>6.161359743676938E-05</v>
      </c>
      <c r="L398" s="30">
        <f t="shared" si="76"/>
        <v>6281.383017441256</v>
      </c>
      <c r="M398" s="10">
        <f t="shared" si="77"/>
        <v>968.1946406859335</v>
      </c>
      <c r="N398" s="31">
        <f t="shared" si="78"/>
        <v>7249.577658127189</v>
      </c>
      <c r="O398" s="7">
        <f t="shared" si="79"/>
        <v>487.176757679181</v>
      </c>
      <c r="P398" s="7">
        <f t="shared" si="80"/>
        <v>487.176757679181</v>
      </c>
      <c r="Q398" s="7">
        <f t="shared" si="81"/>
        <v>6.161359743676938E-05</v>
      </c>
    </row>
    <row r="399" spans="1:17" s="4" customFormat="1" ht="12.75">
      <c r="A399" s="25" t="s">
        <v>487</v>
      </c>
      <c r="B399" s="26" t="s">
        <v>176</v>
      </c>
      <c r="C399" s="58">
        <v>4208</v>
      </c>
      <c r="D399" s="63">
        <v>3508208</v>
      </c>
      <c r="E399" s="27">
        <v>366300</v>
      </c>
      <c r="F399" s="28">
        <f t="shared" si="72"/>
        <v>40301.77249249249</v>
      </c>
      <c r="G399" s="29">
        <f t="shared" si="73"/>
        <v>0.001917789672057372</v>
      </c>
      <c r="H399" s="7">
        <f t="shared" si="74"/>
        <v>9.577417417417417</v>
      </c>
      <c r="I399" s="7">
        <f t="shared" si="82"/>
        <v>-1778.2275075075106</v>
      </c>
      <c r="J399" s="7">
        <f t="shared" si="83"/>
        <v>0</v>
      </c>
      <c r="K399" s="7">
        <f t="shared" si="75"/>
        <v>0</v>
      </c>
      <c r="L399" s="30">
        <f t="shared" si="76"/>
        <v>89859.77490303866</v>
      </c>
      <c r="M399" s="10">
        <f t="shared" si="77"/>
        <v>0</v>
      </c>
      <c r="N399" s="31">
        <f t="shared" si="78"/>
        <v>89859.77490303866</v>
      </c>
      <c r="O399" s="7">
        <f t="shared" si="79"/>
        <v>-1778.2275075075106</v>
      </c>
      <c r="P399" s="7">
        <f t="shared" si="80"/>
        <v>0</v>
      </c>
      <c r="Q399" s="7">
        <f t="shared" si="81"/>
        <v>0</v>
      </c>
    </row>
    <row r="400" spans="1:17" s="4" customFormat="1" ht="12.75">
      <c r="A400" s="25" t="s">
        <v>494</v>
      </c>
      <c r="B400" s="26" t="s">
        <v>366</v>
      </c>
      <c r="C400" s="58">
        <v>8589</v>
      </c>
      <c r="D400" s="63">
        <v>17365200.2476</v>
      </c>
      <c r="E400" s="27">
        <v>1099150</v>
      </c>
      <c r="F400" s="28">
        <f t="shared" si="72"/>
        <v>135695.49645329246</v>
      </c>
      <c r="G400" s="29">
        <f t="shared" si="73"/>
        <v>0.0064571706291900515</v>
      </c>
      <c r="H400" s="7">
        <f t="shared" si="74"/>
        <v>15.798753807578583</v>
      </c>
      <c r="I400" s="7">
        <f t="shared" si="82"/>
        <v>49805.49645329245</v>
      </c>
      <c r="J400" s="7">
        <f t="shared" si="83"/>
        <v>49805.49645329245</v>
      </c>
      <c r="K400" s="7">
        <f t="shared" si="75"/>
        <v>0.0062989372137338805</v>
      </c>
      <c r="L400" s="30">
        <f t="shared" si="76"/>
        <v>302556.5877758947</v>
      </c>
      <c r="M400" s="10">
        <f t="shared" si="77"/>
        <v>98981.35324127084</v>
      </c>
      <c r="N400" s="31">
        <f t="shared" si="78"/>
        <v>401537.94101716555</v>
      </c>
      <c r="O400" s="7">
        <f t="shared" si="79"/>
        <v>49805.49645329245</v>
      </c>
      <c r="P400" s="7">
        <f t="shared" si="80"/>
        <v>49805.49645329245</v>
      </c>
      <c r="Q400" s="7">
        <f t="shared" si="81"/>
        <v>0.0062989372137338805</v>
      </c>
    </row>
    <row r="401" spans="1:17" s="4" customFormat="1" ht="12.75">
      <c r="A401" s="25" t="s">
        <v>494</v>
      </c>
      <c r="B401" s="26" t="s">
        <v>367</v>
      </c>
      <c r="C401" s="58">
        <v>1033</v>
      </c>
      <c r="D401" s="63">
        <v>1549368</v>
      </c>
      <c r="E401" s="27">
        <v>113750</v>
      </c>
      <c r="F401" s="28">
        <f t="shared" si="72"/>
        <v>14070.304562637362</v>
      </c>
      <c r="G401" s="29">
        <f t="shared" si="73"/>
        <v>0.0006695458562760303</v>
      </c>
      <c r="H401" s="7">
        <f t="shared" si="74"/>
        <v>13.620817582417583</v>
      </c>
      <c r="I401" s="7">
        <f t="shared" si="82"/>
        <v>3740.3045626373637</v>
      </c>
      <c r="J401" s="7">
        <f t="shared" si="83"/>
        <v>3740.3045626373637</v>
      </c>
      <c r="K401" s="7">
        <f t="shared" si="75"/>
        <v>0.0004730390273770207</v>
      </c>
      <c r="L401" s="30">
        <f t="shared" si="76"/>
        <v>31372.178507814217</v>
      </c>
      <c r="M401" s="10">
        <f t="shared" si="77"/>
        <v>7433.324301697068</v>
      </c>
      <c r="N401" s="31">
        <f t="shared" si="78"/>
        <v>38805.50280951129</v>
      </c>
      <c r="O401" s="7">
        <f t="shared" si="79"/>
        <v>3740.3045626373637</v>
      </c>
      <c r="P401" s="7">
        <f t="shared" si="80"/>
        <v>3740.3045626373637</v>
      </c>
      <c r="Q401" s="7">
        <f t="shared" si="81"/>
        <v>0.0004730390273770207</v>
      </c>
    </row>
    <row r="402" spans="1:17" s="4" customFormat="1" ht="12.75">
      <c r="A402" s="9" t="s">
        <v>483</v>
      </c>
      <c r="B402" s="26" t="s">
        <v>65</v>
      </c>
      <c r="C402" s="8">
        <v>442</v>
      </c>
      <c r="D402" s="63">
        <v>314899</v>
      </c>
      <c r="E402" s="27">
        <v>20500</v>
      </c>
      <c r="F402" s="28">
        <f t="shared" si="72"/>
        <v>6789.529658536585</v>
      </c>
      <c r="G402" s="29">
        <f t="shared" si="73"/>
        <v>0.0003230847938436018</v>
      </c>
      <c r="H402" s="7">
        <f t="shared" si="74"/>
        <v>15.360926829268292</v>
      </c>
      <c r="I402" s="7">
        <f t="shared" si="82"/>
        <v>2369.5296585365854</v>
      </c>
      <c r="J402" s="7">
        <f t="shared" si="83"/>
        <v>2369.5296585365854</v>
      </c>
      <c r="K402" s="7">
        <f t="shared" si="75"/>
        <v>0.000299676132316026</v>
      </c>
      <c r="L402" s="30">
        <f t="shared" si="76"/>
        <v>15138.43111806694</v>
      </c>
      <c r="M402" s="10">
        <f t="shared" si="77"/>
        <v>4709.103790727763</v>
      </c>
      <c r="N402" s="31">
        <f t="shared" si="78"/>
        <v>19847.534908794703</v>
      </c>
      <c r="O402" s="7">
        <f t="shared" si="79"/>
        <v>2369.5296585365854</v>
      </c>
      <c r="P402" s="7">
        <f t="shared" si="80"/>
        <v>2369.5296585365854</v>
      </c>
      <c r="Q402" s="7">
        <f t="shared" si="81"/>
        <v>0.000299676132316026</v>
      </c>
    </row>
    <row r="403" spans="1:17" s="4" customFormat="1" ht="12.75">
      <c r="A403" s="25" t="s">
        <v>494</v>
      </c>
      <c r="B403" s="26" t="s">
        <v>368</v>
      </c>
      <c r="C403" s="58">
        <v>1053</v>
      </c>
      <c r="D403" s="63">
        <v>1411650</v>
      </c>
      <c r="E403" s="27">
        <v>90650</v>
      </c>
      <c r="F403" s="28">
        <f t="shared" si="72"/>
        <v>16397.875896304467</v>
      </c>
      <c r="G403" s="29">
        <f t="shared" si="73"/>
        <v>0.0007803050608622581</v>
      </c>
      <c r="H403" s="7">
        <f t="shared" si="74"/>
        <v>15.572531715388859</v>
      </c>
      <c r="I403" s="7">
        <f t="shared" si="82"/>
        <v>5867.875896304468</v>
      </c>
      <c r="J403" s="7">
        <f t="shared" si="83"/>
        <v>5867.875896304468</v>
      </c>
      <c r="K403" s="7">
        <f t="shared" si="75"/>
        <v>0.0007421145150810135</v>
      </c>
      <c r="L403" s="30">
        <f t="shared" si="76"/>
        <v>36561.901519452316</v>
      </c>
      <c r="M403" s="10">
        <f t="shared" si="77"/>
        <v>11661.570272926298</v>
      </c>
      <c r="N403" s="31">
        <f t="shared" si="78"/>
        <v>48223.471792378616</v>
      </c>
      <c r="O403" s="7">
        <f t="shared" si="79"/>
        <v>5867.875896304468</v>
      </c>
      <c r="P403" s="7">
        <f t="shared" si="80"/>
        <v>5867.875896304468</v>
      </c>
      <c r="Q403" s="7">
        <f t="shared" si="81"/>
        <v>0.0007421145150810135</v>
      </c>
    </row>
    <row r="404" spans="1:17" s="4" customFormat="1" ht="12.75">
      <c r="A404" s="25" t="s">
        <v>489</v>
      </c>
      <c r="B404" s="26" t="s">
        <v>213</v>
      </c>
      <c r="C404" s="58">
        <v>548</v>
      </c>
      <c r="D404" s="63">
        <v>1115096</v>
      </c>
      <c r="E404" s="27">
        <v>50200</v>
      </c>
      <c r="F404" s="28">
        <f t="shared" si="72"/>
        <v>12172.761115537849</v>
      </c>
      <c r="G404" s="29">
        <f t="shared" si="73"/>
        <v>0.0005792498469428059</v>
      </c>
      <c r="H404" s="7">
        <f t="shared" si="74"/>
        <v>22.213067729083665</v>
      </c>
      <c r="I404" s="7">
        <f t="shared" si="82"/>
        <v>6692.761115537848</v>
      </c>
      <c r="J404" s="7">
        <f t="shared" si="83"/>
        <v>6692.761115537848</v>
      </c>
      <c r="K404" s="7">
        <f t="shared" si="75"/>
        <v>0.0008464383462742409</v>
      </c>
      <c r="L404" s="30">
        <f t="shared" si="76"/>
        <v>27141.27707396632</v>
      </c>
      <c r="M404" s="10">
        <f t="shared" si="77"/>
        <v>13300.912535983787</v>
      </c>
      <c r="N404" s="31">
        <f t="shared" si="78"/>
        <v>40442.18960995011</v>
      </c>
      <c r="O404" s="7">
        <f t="shared" si="79"/>
        <v>6692.761115537848</v>
      </c>
      <c r="P404" s="7">
        <f t="shared" si="80"/>
        <v>6692.761115537848</v>
      </c>
      <c r="Q404" s="7">
        <f t="shared" si="81"/>
        <v>0.0008464383462742409</v>
      </c>
    </row>
    <row r="405" spans="1:17" s="4" customFormat="1" ht="12.75">
      <c r="A405" s="25" t="s">
        <v>486</v>
      </c>
      <c r="B405" s="26" t="s">
        <v>145</v>
      </c>
      <c r="C405" s="58">
        <v>274</v>
      </c>
      <c r="D405" s="63">
        <v>681760</v>
      </c>
      <c r="E405" s="27">
        <v>105050</v>
      </c>
      <c r="F405" s="28">
        <f t="shared" si="72"/>
        <v>1778.2221799143265</v>
      </c>
      <c r="G405" s="29">
        <f t="shared" si="73"/>
        <v>8.461801852259257E-05</v>
      </c>
      <c r="H405" s="7">
        <f t="shared" si="74"/>
        <v>6.489861970490243</v>
      </c>
      <c r="I405" s="7">
        <f t="shared" si="82"/>
        <v>-961.7778200856734</v>
      </c>
      <c r="J405" s="7">
        <f t="shared" si="83"/>
        <v>0</v>
      </c>
      <c r="K405" s="7">
        <f t="shared" si="75"/>
        <v>0</v>
      </c>
      <c r="L405" s="30">
        <f t="shared" si="76"/>
        <v>3964.8540233424787</v>
      </c>
      <c r="M405" s="10">
        <f t="shared" si="77"/>
        <v>0</v>
      </c>
      <c r="N405" s="31">
        <f t="shared" si="78"/>
        <v>3964.8540233424787</v>
      </c>
      <c r="O405" s="7">
        <f t="shared" si="79"/>
        <v>-961.7778200856734</v>
      </c>
      <c r="P405" s="7">
        <f t="shared" si="80"/>
        <v>0</v>
      </c>
      <c r="Q405" s="7">
        <f t="shared" si="81"/>
        <v>0</v>
      </c>
    </row>
    <row r="406" spans="1:17" s="4" customFormat="1" ht="12.75">
      <c r="A406" s="25" t="s">
        <v>497</v>
      </c>
      <c r="B406" s="26" t="s">
        <v>508</v>
      </c>
      <c r="C406" s="58">
        <v>7220</v>
      </c>
      <c r="D406" s="63">
        <v>11083914</v>
      </c>
      <c r="E406" s="27">
        <v>640700</v>
      </c>
      <c r="F406" s="28">
        <f t="shared" si="72"/>
        <v>124903.79129077571</v>
      </c>
      <c r="G406" s="29">
        <f t="shared" si="73"/>
        <v>0.005943639351913892</v>
      </c>
      <c r="H406" s="7">
        <f t="shared" si="74"/>
        <v>17.299694084594975</v>
      </c>
      <c r="I406" s="7">
        <f t="shared" si="82"/>
        <v>52703.79129077572</v>
      </c>
      <c r="J406" s="7">
        <f t="shared" si="83"/>
        <v>52703.79129077572</v>
      </c>
      <c r="K406" s="7">
        <f t="shared" si="75"/>
        <v>0.0066654866612495135</v>
      </c>
      <c r="L406" s="30">
        <f t="shared" si="76"/>
        <v>278494.6139035455</v>
      </c>
      <c r="M406" s="10">
        <f t="shared" si="77"/>
        <v>104741.30275558431</v>
      </c>
      <c r="N406" s="31">
        <f t="shared" si="78"/>
        <v>383235.9166591298</v>
      </c>
      <c r="O406" s="7">
        <f t="shared" si="79"/>
        <v>52703.79129077572</v>
      </c>
      <c r="P406" s="7">
        <f t="shared" si="80"/>
        <v>52703.79129077572</v>
      </c>
      <c r="Q406" s="7">
        <f t="shared" si="81"/>
        <v>0.0066654866612495135</v>
      </c>
    </row>
    <row r="407" spans="1:17" s="4" customFormat="1" ht="12.75">
      <c r="A407" s="25" t="s">
        <v>489</v>
      </c>
      <c r="B407" s="26" t="s">
        <v>509</v>
      </c>
      <c r="C407" s="58">
        <v>892</v>
      </c>
      <c r="D407" s="63">
        <v>2331680</v>
      </c>
      <c r="E407" s="27">
        <v>580300</v>
      </c>
      <c r="F407" s="28">
        <f t="shared" si="72"/>
        <v>3584.1091849043596</v>
      </c>
      <c r="G407" s="29">
        <f t="shared" si="73"/>
        <v>0.00017055248822160293</v>
      </c>
      <c r="H407" s="7">
        <f t="shared" si="74"/>
        <v>4.018059624332242</v>
      </c>
      <c r="I407" s="7">
        <f t="shared" si="82"/>
        <v>-5335.89081509564</v>
      </c>
      <c r="J407" s="7">
        <f t="shared" si="83"/>
        <v>0</v>
      </c>
      <c r="K407" s="7">
        <f t="shared" si="75"/>
        <v>0</v>
      </c>
      <c r="L407" s="30">
        <f t="shared" si="76"/>
        <v>7991.3915608405205</v>
      </c>
      <c r="M407" s="10">
        <f t="shared" si="77"/>
        <v>0</v>
      </c>
      <c r="N407" s="31">
        <f t="shared" si="78"/>
        <v>7991.3915608405205</v>
      </c>
      <c r="O407" s="7">
        <f t="shared" si="79"/>
        <v>-5335.89081509564</v>
      </c>
      <c r="P407" s="7">
        <f t="shared" si="80"/>
        <v>0</v>
      </c>
      <c r="Q407" s="7">
        <f t="shared" si="81"/>
        <v>0</v>
      </c>
    </row>
    <row r="408" spans="1:17" s="4" customFormat="1" ht="12.75">
      <c r="A408" s="25" t="s">
        <v>484</v>
      </c>
      <c r="B408" s="26" t="s">
        <v>510</v>
      </c>
      <c r="C408" s="58">
        <v>25002</v>
      </c>
      <c r="D408" s="63">
        <v>57162692.88</v>
      </c>
      <c r="E408" s="27">
        <v>3580100</v>
      </c>
      <c r="F408" s="28">
        <f t="shared" si="72"/>
        <v>399201.5997837379</v>
      </c>
      <c r="G408" s="29">
        <f t="shared" si="73"/>
        <v>0.018996303581353596</v>
      </c>
      <c r="H408" s="7">
        <f t="shared" si="74"/>
        <v>15.966786648417642</v>
      </c>
      <c r="I408" s="7">
        <f t="shared" si="82"/>
        <v>149181.59978373788</v>
      </c>
      <c r="J408" s="7">
        <f t="shared" si="83"/>
        <v>149181.59978373788</v>
      </c>
      <c r="K408" s="7">
        <f t="shared" si="75"/>
        <v>0.018867104986361835</v>
      </c>
      <c r="L408" s="30">
        <f t="shared" si="76"/>
        <v>890089.0377509318</v>
      </c>
      <c r="M408" s="10">
        <f t="shared" si="77"/>
        <v>296477.2500388542</v>
      </c>
      <c r="N408" s="31">
        <f t="shared" si="78"/>
        <v>1186566.287789786</v>
      </c>
      <c r="O408" s="7">
        <f t="shared" si="79"/>
        <v>149181.59978373788</v>
      </c>
      <c r="P408" s="7">
        <f t="shared" si="80"/>
        <v>149181.59978373788</v>
      </c>
      <c r="Q408" s="7">
        <f t="shared" si="81"/>
        <v>0.018867104986361835</v>
      </c>
    </row>
    <row r="409" spans="1:17" s="4" customFormat="1" ht="12.75">
      <c r="A409" s="25" t="s">
        <v>488</v>
      </c>
      <c r="B409" s="26" t="s">
        <v>511</v>
      </c>
      <c r="C409" s="58">
        <v>1558</v>
      </c>
      <c r="D409" s="63">
        <v>3296985</v>
      </c>
      <c r="E409" s="27">
        <v>248500</v>
      </c>
      <c r="F409" s="28">
        <f t="shared" si="72"/>
        <v>20670.835533199195</v>
      </c>
      <c r="G409" s="29">
        <f t="shared" si="73"/>
        <v>0.000983637007671328</v>
      </c>
      <c r="H409" s="7">
        <f t="shared" si="74"/>
        <v>13.267545271629778</v>
      </c>
      <c r="I409" s="7">
        <f t="shared" si="82"/>
        <v>5090.835533199194</v>
      </c>
      <c r="J409" s="7">
        <f t="shared" si="83"/>
        <v>5090.835533199194</v>
      </c>
      <c r="K409" s="7">
        <f t="shared" si="75"/>
        <v>0.0006438416574993772</v>
      </c>
      <c r="L409" s="30">
        <f t="shared" si="76"/>
        <v>46089.20434993344</v>
      </c>
      <c r="M409" s="10">
        <f t="shared" si="77"/>
        <v>10117.31286881876</v>
      </c>
      <c r="N409" s="31">
        <f t="shared" si="78"/>
        <v>56206.5172187522</v>
      </c>
      <c r="O409" s="7">
        <f t="shared" si="79"/>
        <v>5090.835533199194</v>
      </c>
      <c r="P409" s="7">
        <f t="shared" si="80"/>
        <v>5090.835533199194</v>
      </c>
      <c r="Q409" s="7">
        <f t="shared" si="81"/>
        <v>0.0006438416574993772</v>
      </c>
    </row>
    <row r="410" spans="1:17" s="4" customFormat="1" ht="12.75">
      <c r="A410" s="25" t="s">
        <v>489</v>
      </c>
      <c r="B410" s="26" t="s">
        <v>214</v>
      </c>
      <c r="C410" s="58">
        <v>606</v>
      </c>
      <c r="D410" s="63">
        <v>2566866</v>
      </c>
      <c r="E410" s="27">
        <v>610550</v>
      </c>
      <c r="F410" s="28">
        <f t="shared" si="72"/>
        <v>2547.736951928589</v>
      </c>
      <c r="G410" s="29">
        <f t="shared" si="73"/>
        <v>0.00012123594847938157</v>
      </c>
      <c r="H410" s="7">
        <f t="shared" si="74"/>
        <v>4.204186389321104</v>
      </c>
      <c r="I410" s="7">
        <f t="shared" si="82"/>
        <v>-3512.263048071411</v>
      </c>
      <c r="J410" s="7">
        <f t="shared" si="83"/>
        <v>0</v>
      </c>
      <c r="K410" s="7">
        <f t="shared" si="75"/>
        <v>0</v>
      </c>
      <c r="L410" s="30">
        <f t="shared" si="76"/>
        <v>5680.620351253884</v>
      </c>
      <c r="M410" s="10">
        <f t="shared" si="77"/>
        <v>0</v>
      </c>
      <c r="N410" s="31">
        <f t="shared" si="78"/>
        <v>5680.620351253884</v>
      </c>
      <c r="O410" s="7">
        <f t="shared" si="79"/>
        <v>-3512.263048071411</v>
      </c>
      <c r="P410" s="7">
        <f t="shared" si="80"/>
        <v>0</v>
      </c>
      <c r="Q410" s="7">
        <f t="shared" si="81"/>
        <v>0</v>
      </c>
    </row>
    <row r="411" spans="1:17" s="4" customFormat="1" ht="12.75">
      <c r="A411" s="25" t="s">
        <v>486</v>
      </c>
      <c r="B411" s="26" t="s">
        <v>146</v>
      </c>
      <c r="C411" s="58">
        <v>1764</v>
      </c>
      <c r="D411" s="63">
        <v>6955365</v>
      </c>
      <c r="E411" s="27">
        <v>588700</v>
      </c>
      <c r="F411" s="28">
        <f t="shared" si="72"/>
        <v>20841.28394768133</v>
      </c>
      <c r="G411" s="29">
        <f t="shared" si="73"/>
        <v>0.0009917479216261247</v>
      </c>
      <c r="H411" s="7">
        <f t="shared" si="74"/>
        <v>11.814786818413454</v>
      </c>
      <c r="I411" s="7">
        <f t="shared" si="82"/>
        <v>3201.2839476813333</v>
      </c>
      <c r="J411" s="7">
        <f t="shared" si="83"/>
        <v>3201.2839476813333</v>
      </c>
      <c r="K411" s="7">
        <f t="shared" si="75"/>
        <v>0.00040486869975664793</v>
      </c>
      <c r="L411" s="30">
        <f t="shared" si="76"/>
        <v>46469.248581506574</v>
      </c>
      <c r="M411" s="10">
        <f t="shared" si="77"/>
        <v>6362.0973550221315</v>
      </c>
      <c r="N411" s="31">
        <f t="shared" si="78"/>
        <v>52831.345936528705</v>
      </c>
      <c r="O411" s="7">
        <f t="shared" si="79"/>
        <v>3201.2839476813333</v>
      </c>
      <c r="P411" s="7">
        <f t="shared" si="80"/>
        <v>3201.2839476813333</v>
      </c>
      <c r="Q411" s="7">
        <f t="shared" si="81"/>
        <v>0.00040486869975664793</v>
      </c>
    </row>
    <row r="412" spans="1:17" s="4" customFormat="1" ht="12.75">
      <c r="A412" s="25" t="s">
        <v>491</v>
      </c>
      <c r="B412" s="26" t="s">
        <v>303</v>
      </c>
      <c r="C412" s="58">
        <v>409</v>
      </c>
      <c r="D412" s="63">
        <v>299004</v>
      </c>
      <c r="E412" s="27">
        <v>17500</v>
      </c>
      <c r="F412" s="28">
        <f t="shared" si="72"/>
        <v>6988.150628571429</v>
      </c>
      <c r="G412" s="29">
        <f t="shared" si="73"/>
        <v>0.00033253631970534393</v>
      </c>
      <c r="H412" s="7">
        <f t="shared" si="74"/>
        <v>17.085942857142857</v>
      </c>
      <c r="I412" s="7">
        <f t="shared" si="82"/>
        <v>2898.1506285714286</v>
      </c>
      <c r="J412" s="7">
        <f t="shared" si="83"/>
        <v>2898.1506285714286</v>
      </c>
      <c r="K412" s="7">
        <f t="shared" si="75"/>
        <v>0.00036653120931009255</v>
      </c>
      <c r="L412" s="30">
        <f t="shared" si="76"/>
        <v>15581.290936743128</v>
      </c>
      <c r="M412" s="10">
        <f t="shared" si="77"/>
        <v>5759.662919574738</v>
      </c>
      <c r="N412" s="31">
        <f t="shared" si="78"/>
        <v>21340.953856317865</v>
      </c>
      <c r="O412" s="7">
        <f t="shared" si="79"/>
        <v>2898.1506285714286</v>
      </c>
      <c r="P412" s="7">
        <f t="shared" si="80"/>
        <v>2898.1506285714286</v>
      </c>
      <c r="Q412" s="7">
        <f t="shared" si="81"/>
        <v>0.00036653120931009255</v>
      </c>
    </row>
    <row r="413" spans="1:17" s="4" customFormat="1" ht="12.75">
      <c r="A413" s="25" t="s">
        <v>491</v>
      </c>
      <c r="B413" s="26" t="s">
        <v>304</v>
      </c>
      <c r="C413" s="58">
        <v>396</v>
      </c>
      <c r="D413" s="63">
        <v>321694</v>
      </c>
      <c r="E413" s="27">
        <v>18400</v>
      </c>
      <c r="F413" s="28">
        <f t="shared" si="72"/>
        <v>6923.414347826087</v>
      </c>
      <c r="G413" s="29">
        <f t="shared" si="73"/>
        <v>0.00032945579587369484</v>
      </c>
      <c r="H413" s="7">
        <f t="shared" si="74"/>
        <v>17.48336956521739</v>
      </c>
      <c r="I413" s="7">
        <f t="shared" si="82"/>
        <v>2963.4143478260867</v>
      </c>
      <c r="J413" s="7">
        <f t="shared" si="83"/>
        <v>2963.4143478260867</v>
      </c>
      <c r="K413" s="7">
        <f t="shared" si="75"/>
        <v>0.00037478515915888826</v>
      </c>
      <c r="L413" s="30">
        <f t="shared" si="76"/>
        <v>15436.95019795999</v>
      </c>
      <c r="M413" s="10">
        <f t="shared" si="77"/>
        <v>5889.365296007078</v>
      </c>
      <c r="N413" s="31">
        <f t="shared" si="78"/>
        <v>21326.315493967068</v>
      </c>
      <c r="O413" s="7">
        <f t="shared" si="79"/>
        <v>2963.4143478260867</v>
      </c>
      <c r="P413" s="7">
        <f t="shared" si="80"/>
        <v>2963.4143478260867</v>
      </c>
      <c r="Q413" s="7">
        <f t="shared" si="81"/>
        <v>0.00037478515915888826</v>
      </c>
    </row>
    <row r="414" spans="1:17" s="4" customFormat="1" ht="12.75">
      <c r="A414" s="25" t="s">
        <v>484</v>
      </c>
      <c r="B414" s="26" t="s">
        <v>96</v>
      </c>
      <c r="C414" s="58">
        <v>9874</v>
      </c>
      <c r="D414" s="63">
        <v>11952534</v>
      </c>
      <c r="E414" s="27">
        <v>977050</v>
      </c>
      <c r="F414" s="28">
        <f t="shared" si="72"/>
        <v>120791.48530372039</v>
      </c>
      <c r="G414" s="29">
        <f t="shared" si="73"/>
        <v>0.005747952227934828</v>
      </c>
      <c r="H414" s="7">
        <f t="shared" si="74"/>
        <v>12.233287958651042</v>
      </c>
      <c r="I414" s="7">
        <f t="shared" si="82"/>
        <v>22051.485303720387</v>
      </c>
      <c r="J414" s="7">
        <f t="shared" si="83"/>
        <v>22051.485303720387</v>
      </c>
      <c r="K414" s="7">
        <f t="shared" si="75"/>
        <v>0.00278886731965359</v>
      </c>
      <c r="L414" s="30">
        <f t="shared" si="76"/>
        <v>269325.51618214755</v>
      </c>
      <c r="M414" s="10">
        <f t="shared" si="77"/>
        <v>43824.1963593147</v>
      </c>
      <c r="N414" s="31">
        <f t="shared" si="78"/>
        <v>313149.7125414623</v>
      </c>
      <c r="O414" s="7">
        <f t="shared" si="79"/>
        <v>22051.485303720387</v>
      </c>
      <c r="P414" s="7">
        <f t="shared" si="80"/>
        <v>22051.485303720387</v>
      </c>
      <c r="Q414" s="7">
        <f t="shared" si="81"/>
        <v>0.00278886731965359</v>
      </c>
    </row>
    <row r="415" spans="1:17" s="4" customFormat="1" ht="12.75">
      <c r="A415" s="25" t="s">
        <v>494</v>
      </c>
      <c r="B415" s="26" t="s">
        <v>369</v>
      </c>
      <c r="C415" s="58">
        <v>640</v>
      </c>
      <c r="D415" s="63">
        <v>682411</v>
      </c>
      <c r="E415" s="27">
        <v>42350</v>
      </c>
      <c r="F415" s="28">
        <f t="shared" si="72"/>
        <v>10312.704604486422</v>
      </c>
      <c r="G415" s="29">
        <f t="shared" si="73"/>
        <v>0.0004907376812061252</v>
      </c>
      <c r="H415" s="7">
        <f t="shared" si="74"/>
        <v>16.113600944510036</v>
      </c>
      <c r="I415" s="7">
        <f t="shared" si="82"/>
        <v>3912.7046044864232</v>
      </c>
      <c r="J415" s="7">
        <f t="shared" si="83"/>
        <v>3912.7046044864232</v>
      </c>
      <c r="K415" s="7">
        <f t="shared" si="75"/>
        <v>0.0004948425855499768</v>
      </c>
      <c r="L415" s="30">
        <f t="shared" si="76"/>
        <v>22993.959250137388</v>
      </c>
      <c r="M415" s="10">
        <f t="shared" si="77"/>
        <v>7775.944908984351</v>
      </c>
      <c r="N415" s="31">
        <f t="shared" si="78"/>
        <v>30769.90415912174</v>
      </c>
      <c r="O415" s="7">
        <f t="shared" si="79"/>
        <v>3912.7046044864232</v>
      </c>
      <c r="P415" s="7">
        <f t="shared" si="80"/>
        <v>3912.7046044864232</v>
      </c>
      <c r="Q415" s="7">
        <f t="shared" si="81"/>
        <v>0.0004948425855499768</v>
      </c>
    </row>
    <row r="416" spans="1:17" s="4" customFormat="1" ht="12.75">
      <c r="A416" s="25" t="s">
        <v>491</v>
      </c>
      <c r="B416" s="26" t="s">
        <v>305</v>
      </c>
      <c r="C416" s="58">
        <v>1202</v>
      </c>
      <c r="D416" s="63">
        <v>1173439</v>
      </c>
      <c r="E416" s="27">
        <v>79500</v>
      </c>
      <c r="F416" s="28">
        <f t="shared" si="72"/>
        <v>17741.80727044025</v>
      </c>
      <c r="G416" s="29">
        <f t="shared" si="73"/>
        <v>0.0008442570299661379</v>
      </c>
      <c r="H416" s="7">
        <f t="shared" si="74"/>
        <v>14.760238993710692</v>
      </c>
      <c r="I416" s="7">
        <f t="shared" si="82"/>
        <v>5721.807270440251</v>
      </c>
      <c r="J416" s="7">
        <f t="shared" si="83"/>
        <v>5721.807270440251</v>
      </c>
      <c r="K416" s="7">
        <f t="shared" si="75"/>
        <v>0.0007236411101611783</v>
      </c>
      <c r="L416" s="30">
        <f t="shared" si="76"/>
        <v>39558.42904904098</v>
      </c>
      <c r="M416" s="10">
        <f t="shared" si="77"/>
        <v>11371.279616599</v>
      </c>
      <c r="N416" s="31">
        <f t="shared" si="78"/>
        <v>50929.70866563998</v>
      </c>
      <c r="O416" s="7">
        <f t="shared" si="79"/>
        <v>5721.807270440251</v>
      </c>
      <c r="P416" s="7">
        <f t="shared" si="80"/>
        <v>5721.807270440251</v>
      </c>
      <c r="Q416" s="7">
        <f t="shared" si="81"/>
        <v>0.0007236411101611783</v>
      </c>
    </row>
    <row r="417" spans="1:17" s="4" customFormat="1" ht="12.75">
      <c r="A417" s="25" t="s">
        <v>496</v>
      </c>
      <c r="B417" s="26" t="s">
        <v>429</v>
      </c>
      <c r="C417" s="58">
        <v>1131</v>
      </c>
      <c r="D417" s="63">
        <v>2643731</v>
      </c>
      <c r="E417" s="27">
        <v>177550</v>
      </c>
      <c r="F417" s="28">
        <f t="shared" si="72"/>
        <v>16840.66325542101</v>
      </c>
      <c r="G417" s="29">
        <f t="shared" si="73"/>
        <v>0.0008013754250599976</v>
      </c>
      <c r="H417" s="7">
        <f t="shared" si="74"/>
        <v>14.890064770487188</v>
      </c>
      <c r="I417" s="7">
        <f t="shared" si="82"/>
        <v>5530.663255421009</v>
      </c>
      <c r="J417" s="7">
        <f t="shared" si="83"/>
        <v>5530.663255421009</v>
      </c>
      <c r="K417" s="7">
        <f t="shared" si="75"/>
        <v>0.0006994669881239384</v>
      </c>
      <c r="L417" s="30">
        <f t="shared" si="76"/>
        <v>37549.17254897181</v>
      </c>
      <c r="M417" s="10">
        <f t="shared" si="77"/>
        <v>10991.408023745444</v>
      </c>
      <c r="N417" s="31">
        <f t="shared" si="78"/>
        <v>48540.580572717256</v>
      </c>
      <c r="O417" s="7">
        <f t="shared" si="79"/>
        <v>5530.663255421009</v>
      </c>
      <c r="P417" s="7">
        <f t="shared" si="80"/>
        <v>5530.663255421009</v>
      </c>
      <c r="Q417" s="7">
        <f t="shared" si="81"/>
        <v>0.0006994669881239384</v>
      </c>
    </row>
    <row r="418" spans="1:17" s="4" customFormat="1" ht="12.75">
      <c r="A418" s="9" t="s">
        <v>483</v>
      </c>
      <c r="B418" s="26" t="s">
        <v>66</v>
      </c>
      <c r="C418" s="8">
        <v>253</v>
      </c>
      <c r="D418" s="63">
        <v>274575</v>
      </c>
      <c r="E418" s="27">
        <v>15750</v>
      </c>
      <c r="F418" s="28">
        <f t="shared" si="72"/>
        <v>4410.633333333333</v>
      </c>
      <c r="G418" s="29">
        <f t="shared" si="73"/>
        <v>0.0002098832515486595</v>
      </c>
      <c r="H418" s="7">
        <f t="shared" si="74"/>
        <v>17.433333333333334</v>
      </c>
      <c r="I418" s="7">
        <f t="shared" si="82"/>
        <v>1880.6333333333334</v>
      </c>
      <c r="J418" s="7">
        <f t="shared" si="83"/>
        <v>1880.6333333333334</v>
      </c>
      <c r="K418" s="7">
        <f t="shared" si="75"/>
        <v>0.00023784505992889535</v>
      </c>
      <c r="L418" s="30">
        <f t="shared" si="76"/>
        <v>9834.270157398247</v>
      </c>
      <c r="M418" s="10">
        <f t="shared" si="77"/>
        <v>3737.4917537172714</v>
      </c>
      <c r="N418" s="31">
        <f t="shared" si="78"/>
        <v>13571.761911115518</v>
      </c>
      <c r="O418" s="7">
        <f t="shared" si="79"/>
        <v>1880.6333333333334</v>
      </c>
      <c r="P418" s="7">
        <f t="shared" si="80"/>
        <v>1880.6333333333334</v>
      </c>
      <c r="Q418" s="7">
        <f t="shared" si="81"/>
        <v>0.00023784505992889535</v>
      </c>
    </row>
    <row r="419" spans="1:17" s="4" customFormat="1" ht="12.75">
      <c r="A419" s="25" t="s">
        <v>495</v>
      </c>
      <c r="B419" s="26" t="s">
        <v>390</v>
      </c>
      <c r="C419" s="58">
        <v>1591</v>
      </c>
      <c r="D419" s="63">
        <v>3121226</v>
      </c>
      <c r="E419" s="27">
        <v>199700</v>
      </c>
      <c r="F419" s="28">
        <f t="shared" si="72"/>
        <v>24866.65280921382</v>
      </c>
      <c r="G419" s="29">
        <f t="shared" si="73"/>
        <v>0.0011832980781435933</v>
      </c>
      <c r="H419" s="7">
        <f t="shared" si="74"/>
        <v>15.629574361542314</v>
      </c>
      <c r="I419" s="7">
        <f t="shared" si="82"/>
        <v>8956.652809213821</v>
      </c>
      <c r="J419" s="7">
        <f t="shared" si="83"/>
        <v>8956.652809213821</v>
      </c>
      <c r="K419" s="7">
        <f t="shared" si="75"/>
        <v>0.0011327543686540545</v>
      </c>
      <c r="L419" s="30">
        <f t="shared" si="76"/>
        <v>55444.50493943456</v>
      </c>
      <c r="M419" s="10">
        <f t="shared" si="77"/>
        <v>17800.07586912846</v>
      </c>
      <c r="N419" s="31">
        <f t="shared" si="78"/>
        <v>73244.58080856303</v>
      </c>
      <c r="O419" s="7">
        <f t="shared" si="79"/>
        <v>8956.652809213821</v>
      </c>
      <c r="P419" s="7">
        <f t="shared" si="80"/>
        <v>8956.652809213821</v>
      </c>
      <c r="Q419" s="7">
        <f t="shared" si="81"/>
        <v>0.0011327543686540545</v>
      </c>
    </row>
    <row r="420" spans="1:17" s="4" customFormat="1" ht="12.75">
      <c r="A420" s="25" t="s">
        <v>490</v>
      </c>
      <c r="B420" s="26" t="s">
        <v>246</v>
      </c>
      <c r="C420" s="58">
        <v>236</v>
      </c>
      <c r="D420" s="63">
        <v>557717</v>
      </c>
      <c r="E420" s="27">
        <v>74500</v>
      </c>
      <c r="F420" s="28">
        <f t="shared" si="72"/>
        <v>1766.727677852349</v>
      </c>
      <c r="G420" s="29">
        <f t="shared" si="73"/>
        <v>8.407104413470407E-05</v>
      </c>
      <c r="H420" s="7">
        <f t="shared" si="74"/>
        <v>7.486134228187919</v>
      </c>
      <c r="I420" s="7">
        <f t="shared" si="82"/>
        <v>-593.2723221476512</v>
      </c>
      <c r="J420" s="7">
        <f t="shared" si="83"/>
        <v>0</v>
      </c>
      <c r="K420" s="7">
        <f t="shared" si="75"/>
        <v>0</v>
      </c>
      <c r="L420" s="30">
        <f t="shared" si="76"/>
        <v>3939.2250421827985</v>
      </c>
      <c r="M420" s="10">
        <f t="shared" si="77"/>
        <v>0</v>
      </c>
      <c r="N420" s="31">
        <f t="shared" si="78"/>
        <v>3939.2250421827985</v>
      </c>
      <c r="O420" s="7">
        <f t="shared" si="79"/>
        <v>-593.2723221476512</v>
      </c>
      <c r="P420" s="7">
        <f t="shared" si="80"/>
        <v>0</v>
      </c>
      <c r="Q420" s="7">
        <f t="shared" si="81"/>
        <v>0</v>
      </c>
    </row>
    <row r="421" spans="1:17" s="4" customFormat="1" ht="12.75">
      <c r="A421" s="25" t="s">
        <v>486</v>
      </c>
      <c r="B421" s="26" t="s">
        <v>147</v>
      </c>
      <c r="C421" s="58">
        <v>1043</v>
      </c>
      <c r="D421" s="63">
        <v>3010640</v>
      </c>
      <c r="E421" s="27">
        <v>272300</v>
      </c>
      <c r="F421" s="28">
        <f t="shared" si="72"/>
        <v>11531.75732647815</v>
      </c>
      <c r="G421" s="29">
        <f t="shared" si="73"/>
        <v>0.0005487472072229938</v>
      </c>
      <c r="H421" s="7">
        <f t="shared" si="74"/>
        <v>11.056334924715387</v>
      </c>
      <c r="I421" s="7">
        <f t="shared" si="82"/>
        <v>1101.7573264781481</v>
      </c>
      <c r="J421" s="7">
        <f t="shared" si="83"/>
        <v>1101.7573264781481</v>
      </c>
      <c r="K421" s="7">
        <f t="shared" si="75"/>
        <v>0.0001393400471525344</v>
      </c>
      <c r="L421" s="30">
        <f t="shared" si="76"/>
        <v>25712.04821789977</v>
      </c>
      <c r="M421" s="10">
        <f t="shared" si="77"/>
        <v>2189.5862682658317</v>
      </c>
      <c r="N421" s="31">
        <f t="shared" si="78"/>
        <v>27901.634486165603</v>
      </c>
      <c r="O421" s="7">
        <f t="shared" si="79"/>
        <v>1101.7573264781481</v>
      </c>
      <c r="P421" s="7">
        <f t="shared" si="80"/>
        <v>1101.7573264781481</v>
      </c>
      <c r="Q421" s="7">
        <f t="shared" si="81"/>
        <v>0.0001393400471525344</v>
      </c>
    </row>
    <row r="422" spans="1:17" s="4" customFormat="1" ht="12.75">
      <c r="A422" s="25" t="s">
        <v>490</v>
      </c>
      <c r="B422" s="26" t="s">
        <v>247</v>
      </c>
      <c r="C422" s="58">
        <v>385</v>
      </c>
      <c r="D422" s="63">
        <v>601352</v>
      </c>
      <c r="E422" s="27">
        <v>45850</v>
      </c>
      <c r="F422" s="28">
        <f t="shared" si="72"/>
        <v>5049.520610687023</v>
      </c>
      <c r="G422" s="29">
        <f t="shared" si="73"/>
        <v>0.00024028517549247615</v>
      </c>
      <c r="H422" s="7">
        <f t="shared" si="74"/>
        <v>13.115637949836422</v>
      </c>
      <c r="I422" s="7">
        <f t="shared" si="82"/>
        <v>1199.5206106870226</v>
      </c>
      <c r="J422" s="7">
        <f t="shared" si="83"/>
        <v>1199.5206106870226</v>
      </c>
      <c r="K422" s="7">
        <f t="shared" si="75"/>
        <v>0.00015170424052258992</v>
      </c>
      <c r="L422" s="30">
        <f t="shared" si="76"/>
        <v>11258.779884411177</v>
      </c>
      <c r="M422" s="10">
        <f t="shared" si="77"/>
        <v>2383.876916033598</v>
      </c>
      <c r="N422" s="31">
        <f t="shared" si="78"/>
        <v>13642.656800444774</v>
      </c>
      <c r="O422" s="7">
        <f t="shared" si="79"/>
        <v>1199.5206106870226</v>
      </c>
      <c r="P422" s="7">
        <f t="shared" si="80"/>
        <v>1199.5206106870226</v>
      </c>
      <c r="Q422" s="7">
        <f t="shared" si="81"/>
        <v>0.00015170424052258992</v>
      </c>
    </row>
    <row r="423" spans="1:17" s="4" customFormat="1" ht="12.75">
      <c r="A423" s="25" t="s">
        <v>485</v>
      </c>
      <c r="B423" s="26" t="s">
        <v>115</v>
      </c>
      <c r="C423" s="59">
        <v>1213</v>
      </c>
      <c r="D423" s="63">
        <v>1068538</v>
      </c>
      <c r="E423" s="27">
        <v>80000</v>
      </c>
      <c r="F423" s="28">
        <f t="shared" si="72"/>
        <v>16201.707425</v>
      </c>
      <c r="G423" s="29">
        <f t="shared" si="73"/>
        <v>0.0007709702389677354</v>
      </c>
      <c r="H423" s="7">
        <f t="shared" si="74"/>
        <v>13.356725</v>
      </c>
      <c r="I423" s="7">
        <f t="shared" si="82"/>
        <v>4071.707425000001</v>
      </c>
      <c r="J423" s="7">
        <f t="shared" si="83"/>
        <v>4071.707425000001</v>
      </c>
      <c r="K423" s="7">
        <f t="shared" si="75"/>
        <v>0.0005149517874361758</v>
      </c>
      <c r="L423" s="30">
        <f t="shared" si="76"/>
        <v>36124.50997103404</v>
      </c>
      <c r="M423" s="10">
        <f t="shared" si="77"/>
        <v>8091.9404408905975</v>
      </c>
      <c r="N423" s="31">
        <f t="shared" si="78"/>
        <v>44216.450411924634</v>
      </c>
      <c r="O423" s="7">
        <f t="shared" si="79"/>
        <v>4071.707425000001</v>
      </c>
      <c r="P423" s="7">
        <f t="shared" si="80"/>
        <v>4071.707425000001</v>
      </c>
      <c r="Q423" s="7">
        <f t="shared" si="81"/>
        <v>0.0005149517874361758</v>
      </c>
    </row>
    <row r="424" spans="1:17" s="4" customFormat="1" ht="12.75">
      <c r="A424" s="25" t="s">
        <v>486</v>
      </c>
      <c r="B424" s="26" t="s">
        <v>148</v>
      </c>
      <c r="C424" s="58">
        <v>1236</v>
      </c>
      <c r="D424" s="63">
        <v>2142118</v>
      </c>
      <c r="E424" s="27">
        <v>184800</v>
      </c>
      <c r="F424" s="28">
        <f t="shared" si="72"/>
        <v>14327.152857142857</v>
      </c>
      <c r="G424" s="29">
        <f t="shared" si="73"/>
        <v>0.0006817681724677053</v>
      </c>
      <c r="H424" s="7">
        <f t="shared" si="74"/>
        <v>11.591547619047619</v>
      </c>
      <c r="I424" s="7">
        <f t="shared" si="82"/>
        <v>1967.1528571428569</v>
      </c>
      <c r="J424" s="7">
        <f t="shared" si="83"/>
        <v>1967.1528571428569</v>
      </c>
      <c r="K424" s="7">
        <f t="shared" si="75"/>
        <v>0.00024878724677667477</v>
      </c>
      <c r="L424" s="30">
        <f t="shared" si="76"/>
        <v>31944.866221060394</v>
      </c>
      <c r="M424" s="10">
        <f t="shared" si="77"/>
        <v>3909.437023984542</v>
      </c>
      <c r="N424" s="31">
        <f t="shared" si="78"/>
        <v>35854.30324504494</v>
      </c>
      <c r="O424" s="7">
        <f t="shared" si="79"/>
        <v>1967.1528571428569</v>
      </c>
      <c r="P424" s="7">
        <f t="shared" si="80"/>
        <v>1967.1528571428569</v>
      </c>
      <c r="Q424" s="7">
        <f t="shared" si="81"/>
        <v>0.00024878724677667477</v>
      </c>
    </row>
    <row r="425" spans="1:17" s="4" customFormat="1" ht="12.75">
      <c r="A425" s="25" t="s">
        <v>490</v>
      </c>
      <c r="B425" s="26" t="s">
        <v>248</v>
      </c>
      <c r="C425" s="58">
        <v>939</v>
      </c>
      <c r="D425" s="63">
        <v>1105037</v>
      </c>
      <c r="E425" s="27">
        <v>66450</v>
      </c>
      <c r="F425" s="28">
        <f t="shared" si="72"/>
        <v>15615.19553047404</v>
      </c>
      <c r="G425" s="29">
        <f t="shared" si="73"/>
        <v>0.0007430606363796552</v>
      </c>
      <c r="H425" s="7">
        <f t="shared" si="74"/>
        <v>16.629601203912717</v>
      </c>
      <c r="I425" s="7">
        <f t="shared" si="82"/>
        <v>6225.195530474041</v>
      </c>
      <c r="J425" s="7">
        <f t="shared" si="83"/>
        <v>6225.195530474041</v>
      </c>
      <c r="K425" s="7">
        <f t="shared" si="75"/>
        <v>0.0007873049880437564</v>
      </c>
      <c r="L425" s="30">
        <f t="shared" si="76"/>
        <v>34816.780222178066</v>
      </c>
      <c r="M425" s="10">
        <f t="shared" si="77"/>
        <v>12371.692316643865</v>
      </c>
      <c r="N425" s="31">
        <f t="shared" si="78"/>
        <v>47188.47253882193</v>
      </c>
      <c r="O425" s="7">
        <f t="shared" si="79"/>
        <v>6225.195530474041</v>
      </c>
      <c r="P425" s="7">
        <f t="shared" si="80"/>
        <v>6225.195530474041</v>
      </c>
      <c r="Q425" s="7">
        <f t="shared" si="81"/>
        <v>0.0007873049880437564</v>
      </c>
    </row>
    <row r="426" spans="1:17" s="4" customFormat="1" ht="12.75">
      <c r="A426" s="25" t="s">
        <v>486</v>
      </c>
      <c r="B426" s="26" t="s">
        <v>149</v>
      </c>
      <c r="C426" s="58">
        <v>1466</v>
      </c>
      <c r="D426" s="63">
        <v>2284165</v>
      </c>
      <c r="E426" s="27">
        <v>326600</v>
      </c>
      <c r="F426" s="28">
        <f t="shared" si="72"/>
        <v>10252.865554194734</v>
      </c>
      <c r="G426" s="29">
        <f t="shared" si="73"/>
        <v>0.0004878901957101337</v>
      </c>
      <c r="H426" s="7">
        <f t="shared" si="74"/>
        <v>6.993769136558481</v>
      </c>
      <c r="I426" s="7">
        <f t="shared" si="82"/>
        <v>-4407.134445805266</v>
      </c>
      <c r="J426" s="7">
        <f t="shared" si="83"/>
        <v>0</v>
      </c>
      <c r="K426" s="7">
        <f t="shared" si="75"/>
        <v>0</v>
      </c>
      <c r="L426" s="30">
        <f t="shared" si="76"/>
        <v>22860.537733983863</v>
      </c>
      <c r="M426" s="10">
        <f t="shared" si="77"/>
        <v>0</v>
      </c>
      <c r="N426" s="31">
        <f t="shared" si="78"/>
        <v>22860.537733983863</v>
      </c>
      <c r="O426" s="7">
        <f t="shared" si="79"/>
        <v>-4407.134445805266</v>
      </c>
      <c r="P426" s="7">
        <f t="shared" si="80"/>
        <v>0</v>
      </c>
      <c r="Q426" s="7">
        <f t="shared" si="81"/>
        <v>0</v>
      </c>
    </row>
    <row r="427" spans="1:17" s="4" customFormat="1" ht="12.75">
      <c r="A427" s="25" t="s">
        <v>486</v>
      </c>
      <c r="B427" s="26" t="s">
        <v>150</v>
      </c>
      <c r="C427" s="58">
        <v>332</v>
      </c>
      <c r="D427" s="63">
        <v>1700256</v>
      </c>
      <c r="E427" s="27">
        <v>154300</v>
      </c>
      <c r="F427" s="28">
        <f t="shared" si="72"/>
        <v>3658.3602851587816</v>
      </c>
      <c r="G427" s="29">
        <f t="shared" si="73"/>
        <v>0.00017408578178166543</v>
      </c>
      <c r="H427" s="7">
        <f t="shared" si="74"/>
        <v>11.019157485418017</v>
      </c>
      <c r="I427" s="7">
        <f t="shared" si="82"/>
        <v>338.36028515878155</v>
      </c>
      <c r="J427" s="7">
        <f t="shared" si="83"/>
        <v>338.36028515878155</v>
      </c>
      <c r="K427" s="7">
        <f t="shared" si="75"/>
        <v>4.2792670359886836E-05</v>
      </c>
      <c r="L427" s="30">
        <f t="shared" si="76"/>
        <v>8156.947236001167</v>
      </c>
      <c r="M427" s="10">
        <f t="shared" si="77"/>
        <v>672.4430292453094</v>
      </c>
      <c r="N427" s="31">
        <f t="shared" si="78"/>
        <v>8829.390265246477</v>
      </c>
      <c r="O427" s="7">
        <f t="shared" si="79"/>
        <v>338.36028515878155</v>
      </c>
      <c r="P427" s="7">
        <f t="shared" si="80"/>
        <v>338.36028515878155</v>
      </c>
      <c r="Q427" s="7">
        <f t="shared" si="81"/>
        <v>4.2792670359886836E-05</v>
      </c>
    </row>
    <row r="428" spans="1:17" s="4" customFormat="1" ht="12.75">
      <c r="A428" s="25" t="s">
        <v>495</v>
      </c>
      <c r="B428" s="26" t="s">
        <v>391</v>
      </c>
      <c r="C428" s="58">
        <v>1388</v>
      </c>
      <c r="D428" s="63">
        <v>1737409</v>
      </c>
      <c r="E428" s="27">
        <v>115050</v>
      </c>
      <c r="F428" s="28">
        <f t="shared" si="72"/>
        <v>20960.657905258584</v>
      </c>
      <c r="G428" s="29">
        <f t="shared" si="73"/>
        <v>0.0009974284197480602</v>
      </c>
      <c r="H428" s="7">
        <f t="shared" si="74"/>
        <v>15.101338548457193</v>
      </c>
      <c r="I428" s="7">
        <f t="shared" si="82"/>
        <v>7080.657905258584</v>
      </c>
      <c r="J428" s="7">
        <f t="shared" si="83"/>
        <v>7080.657905258584</v>
      </c>
      <c r="K428" s="7">
        <f t="shared" si="75"/>
        <v>0.0008954959342485162</v>
      </c>
      <c r="L428" s="30">
        <f t="shared" si="76"/>
        <v>46735.41347435776</v>
      </c>
      <c r="M428" s="10">
        <f t="shared" si="77"/>
        <v>14071.80233527551</v>
      </c>
      <c r="N428" s="31">
        <f t="shared" si="78"/>
        <v>60807.21580963327</v>
      </c>
      <c r="O428" s="7">
        <f t="shared" si="79"/>
        <v>7080.657905258584</v>
      </c>
      <c r="P428" s="7">
        <f t="shared" si="80"/>
        <v>7080.657905258584</v>
      </c>
      <c r="Q428" s="7">
        <f t="shared" si="81"/>
        <v>0.0008954959342485162</v>
      </c>
    </row>
    <row r="429" spans="1:17" s="4" customFormat="1" ht="12.75">
      <c r="A429" s="25" t="s">
        <v>490</v>
      </c>
      <c r="B429" s="26" t="s">
        <v>249</v>
      </c>
      <c r="C429" s="58">
        <v>391</v>
      </c>
      <c r="D429" s="63">
        <v>1124925</v>
      </c>
      <c r="E429" s="27">
        <v>84150</v>
      </c>
      <c r="F429" s="28">
        <f t="shared" si="72"/>
        <v>5226.924242424242</v>
      </c>
      <c r="G429" s="29">
        <f t="shared" si="73"/>
        <v>0.0002487270586080261</v>
      </c>
      <c r="H429" s="7">
        <f t="shared" si="74"/>
        <v>13.368092691622103</v>
      </c>
      <c r="I429" s="7">
        <f t="shared" si="82"/>
        <v>1316.924242424242</v>
      </c>
      <c r="J429" s="7">
        <f t="shared" si="83"/>
        <v>1316.924242424242</v>
      </c>
      <c r="K429" s="7">
        <f t="shared" si="75"/>
        <v>0.00016655236287130696</v>
      </c>
      <c r="L429" s="30">
        <f t="shared" si="76"/>
        <v>11654.331976266634</v>
      </c>
      <c r="M429" s="10">
        <f t="shared" si="77"/>
        <v>2617.199966144899</v>
      </c>
      <c r="N429" s="31">
        <f t="shared" si="78"/>
        <v>14271.531942411533</v>
      </c>
      <c r="O429" s="7">
        <f t="shared" si="79"/>
        <v>1316.924242424242</v>
      </c>
      <c r="P429" s="7">
        <f t="shared" si="80"/>
        <v>1316.924242424242</v>
      </c>
      <c r="Q429" s="7">
        <f t="shared" si="81"/>
        <v>0.00016655236287130696</v>
      </c>
    </row>
    <row r="430" spans="1:17" s="4" customFormat="1" ht="12.75">
      <c r="A430" s="25" t="s">
        <v>496</v>
      </c>
      <c r="B430" s="26" t="s">
        <v>430</v>
      </c>
      <c r="C430" s="58">
        <v>64</v>
      </c>
      <c r="D430" s="63">
        <v>84812</v>
      </c>
      <c r="E430" s="27">
        <v>6750</v>
      </c>
      <c r="F430" s="28">
        <f t="shared" si="72"/>
        <v>804.1434074074074</v>
      </c>
      <c r="G430" s="29">
        <f t="shared" si="73"/>
        <v>3.826575920119221E-05</v>
      </c>
      <c r="H430" s="7">
        <f t="shared" si="74"/>
        <v>12.56474074074074</v>
      </c>
      <c r="I430" s="7">
        <f t="shared" si="82"/>
        <v>164.14340740740738</v>
      </c>
      <c r="J430" s="7">
        <f t="shared" si="83"/>
        <v>164.14340740740738</v>
      </c>
      <c r="K430" s="7">
        <f t="shared" si="75"/>
        <v>2.0759335634315332E-05</v>
      </c>
      <c r="L430" s="30">
        <f t="shared" si="76"/>
        <v>1792.9768620686084</v>
      </c>
      <c r="M430" s="10">
        <f t="shared" si="77"/>
        <v>326.21171854104443</v>
      </c>
      <c r="N430" s="31">
        <f t="shared" si="78"/>
        <v>2119.188580609653</v>
      </c>
      <c r="O430" s="7">
        <f t="shared" si="79"/>
        <v>164.14340740740738</v>
      </c>
      <c r="P430" s="7">
        <f t="shared" si="80"/>
        <v>164.14340740740738</v>
      </c>
      <c r="Q430" s="7">
        <f t="shared" si="81"/>
        <v>2.0759335634315332E-05</v>
      </c>
    </row>
    <row r="431" spans="1:17" s="4" customFormat="1" ht="12.75">
      <c r="A431" s="25" t="s">
        <v>485</v>
      </c>
      <c r="B431" s="26" t="s">
        <v>116</v>
      </c>
      <c r="C431" s="59">
        <v>528</v>
      </c>
      <c r="D431" s="63">
        <v>605585</v>
      </c>
      <c r="E431" s="27">
        <v>40600</v>
      </c>
      <c r="F431" s="28">
        <f t="shared" si="72"/>
        <v>7875.588177339901</v>
      </c>
      <c r="G431" s="29">
        <f t="shared" si="73"/>
        <v>0.00037476569227056113</v>
      </c>
      <c r="H431" s="7">
        <f t="shared" si="74"/>
        <v>14.91588669950739</v>
      </c>
      <c r="I431" s="7">
        <f t="shared" si="82"/>
        <v>2595.5881773399014</v>
      </c>
      <c r="J431" s="7">
        <f t="shared" si="83"/>
        <v>2595.5881773399014</v>
      </c>
      <c r="K431" s="7">
        <f t="shared" si="75"/>
        <v>0.0003282659169376315</v>
      </c>
      <c r="L431" s="30">
        <f t="shared" si="76"/>
        <v>17559.98649877317</v>
      </c>
      <c r="M431" s="10">
        <f t="shared" si="77"/>
        <v>5158.363002988669</v>
      </c>
      <c r="N431" s="31">
        <f t="shared" si="78"/>
        <v>22718.34950176184</v>
      </c>
      <c r="O431" s="7">
        <f t="shared" si="79"/>
        <v>2595.5881773399014</v>
      </c>
      <c r="P431" s="7">
        <f t="shared" si="80"/>
        <v>2595.5881773399014</v>
      </c>
      <c r="Q431" s="7">
        <f t="shared" si="81"/>
        <v>0.0003282659169376315</v>
      </c>
    </row>
    <row r="432" spans="1:17" s="4" customFormat="1" ht="12.75">
      <c r="A432" s="25" t="s">
        <v>494</v>
      </c>
      <c r="B432" s="26" t="s">
        <v>370</v>
      </c>
      <c r="C432" s="58">
        <v>37</v>
      </c>
      <c r="D432" s="63">
        <v>351912</v>
      </c>
      <c r="E432" s="27">
        <v>44650</v>
      </c>
      <c r="F432" s="28">
        <f t="shared" si="72"/>
        <v>291.61800671892496</v>
      </c>
      <c r="G432" s="29">
        <f t="shared" si="73"/>
        <v>1.3876858680984621E-05</v>
      </c>
      <c r="H432" s="7">
        <f t="shared" si="74"/>
        <v>7.881567749160134</v>
      </c>
      <c r="I432" s="7">
        <f t="shared" si="82"/>
        <v>-78.38199328107503</v>
      </c>
      <c r="J432" s="7">
        <f t="shared" si="83"/>
        <v>0</v>
      </c>
      <c r="K432" s="7">
        <f t="shared" si="75"/>
        <v>0</v>
      </c>
      <c r="L432" s="30">
        <f t="shared" si="76"/>
        <v>650.2128025837299</v>
      </c>
      <c r="M432" s="10">
        <f t="shared" si="77"/>
        <v>0</v>
      </c>
      <c r="N432" s="31">
        <f t="shared" si="78"/>
        <v>650.2128025837299</v>
      </c>
      <c r="O432" s="7">
        <f t="shared" si="79"/>
        <v>-78.38199328107503</v>
      </c>
      <c r="P432" s="7">
        <f t="shared" si="80"/>
        <v>0</v>
      </c>
      <c r="Q432" s="7">
        <f t="shared" si="81"/>
        <v>0</v>
      </c>
    </row>
    <row r="433" spans="1:17" s="4" customFormat="1" ht="12.75">
      <c r="A433" s="25" t="s">
        <v>488</v>
      </c>
      <c r="B433" s="26" t="s">
        <v>196</v>
      </c>
      <c r="C433" s="58">
        <v>2781</v>
      </c>
      <c r="D433" s="63">
        <v>5588832.83136</v>
      </c>
      <c r="E433" s="27">
        <v>334050</v>
      </c>
      <c r="F433" s="28">
        <f t="shared" si="72"/>
        <v>46527.59797638725</v>
      </c>
      <c r="G433" s="29">
        <f t="shared" si="73"/>
        <v>0.0022140501855439474</v>
      </c>
      <c r="H433" s="7">
        <f t="shared" si="74"/>
        <v>16.730527859182757</v>
      </c>
      <c r="I433" s="7">
        <f t="shared" si="82"/>
        <v>18717.59797638725</v>
      </c>
      <c r="J433" s="7">
        <f t="shared" si="83"/>
        <v>18717.59797638725</v>
      </c>
      <c r="K433" s="7">
        <f t="shared" si="75"/>
        <v>0.0023672281744193243</v>
      </c>
      <c r="L433" s="30">
        <f t="shared" si="76"/>
        <v>103741.33002998999</v>
      </c>
      <c r="M433" s="10">
        <f t="shared" si="77"/>
        <v>37198.56861313162</v>
      </c>
      <c r="N433" s="31">
        <f t="shared" si="78"/>
        <v>140939.8986431216</v>
      </c>
      <c r="O433" s="7">
        <f t="shared" si="79"/>
        <v>18717.59797638725</v>
      </c>
      <c r="P433" s="7">
        <f t="shared" si="80"/>
        <v>18717.59797638725</v>
      </c>
      <c r="Q433" s="7">
        <f t="shared" si="81"/>
        <v>0.0023672281744193243</v>
      </c>
    </row>
    <row r="434" spans="1:17" s="4" customFormat="1" ht="12.75">
      <c r="A434" s="25" t="s">
        <v>495</v>
      </c>
      <c r="B434" s="26" t="s">
        <v>392</v>
      </c>
      <c r="C434" s="58">
        <v>890</v>
      </c>
      <c r="D434" s="63">
        <v>615259</v>
      </c>
      <c r="E434" s="27">
        <v>48600</v>
      </c>
      <c r="F434" s="28">
        <f t="shared" si="72"/>
        <v>11267.088683127571</v>
      </c>
      <c r="G434" s="29">
        <f t="shared" si="73"/>
        <v>0.0005361527539435572</v>
      </c>
      <c r="H434" s="7">
        <f t="shared" si="74"/>
        <v>12.659650205761316</v>
      </c>
      <c r="I434" s="7">
        <f t="shared" si="82"/>
        <v>2367.0886831275716</v>
      </c>
      <c r="J434" s="7">
        <f t="shared" si="83"/>
        <v>2367.0886831275716</v>
      </c>
      <c r="K434" s="7">
        <f t="shared" si="75"/>
        <v>0.00029936742038789445</v>
      </c>
      <c r="L434" s="30">
        <f t="shared" si="76"/>
        <v>25121.923683803754</v>
      </c>
      <c r="M434" s="10">
        <f t="shared" si="77"/>
        <v>4704.25269865122</v>
      </c>
      <c r="N434" s="31">
        <f t="shared" si="78"/>
        <v>29826.176382454974</v>
      </c>
      <c r="O434" s="7">
        <f t="shared" si="79"/>
        <v>2367.0886831275716</v>
      </c>
      <c r="P434" s="7">
        <f t="shared" si="80"/>
        <v>2367.0886831275716</v>
      </c>
      <c r="Q434" s="7">
        <f t="shared" si="81"/>
        <v>0.00029936742038789445</v>
      </c>
    </row>
    <row r="435" spans="1:17" s="4" customFormat="1" ht="12.75">
      <c r="A435" s="25" t="s">
        <v>496</v>
      </c>
      <c r="B435" s="26" t="s">
        <v>431</v>
      </c>
      <c r="C435" s="58">
        <v>237</v>
      </c>
      <c r="D435" s="63">
        <v>232972</v>
      </c>
      <c r="E435" s="27">
        <v>18950</v>
      </c>
      <c r="F435" s="28">
        <f t="shared" si="72"/>
        <v>2913.6867546174144</v>
      </c>
      <c r="G435" s="29">
        <f t="shared" si="73"/>
        <v>0.00013864994068577395</v>
      </c>
      <c r="H435" s="7">
        <f t="shared" si="74"/>
        <v>12.294036939313985</v>
      </c>
      <c r="I435" s="7">
        <f t="shared" si="82"/>
        <v>543.6867546174144</v>
      </c>
      <c r="J435" s="7">
        <f t="shared" si="83"/>
        <v>543.6867546174144</v>
      </c>
      <c r="K435" s="7">
        <f t="shared" si="75"/>
        <v>6.876045768332948E-05</v>
      </c>
      <c r="L435" s="30">
        <f t="shared" si="76"/>
        <v>6496.568754058129</v>
      </c>
      <c r="M435" s="10">
        <f t="shared" si="77"/>
        <v>1080.5002367932213</v>
      </c>
      <c r="N435" s="31">
        <f t="shared" si="78"/>
        <v>7577.0689908513505</v>
      </c>
      <c r="O435" s="7">
        <f t="shared" si="79"/>
        <v>543.6867546174144</v>
      </c>
      <c r="P435" s="7">
        <f t="shared" si="80"/>
        <v>543.6867546174144</v>
      </c>
      <c r="Q435" s="7">
        <f t="shared" si="81"/>
        <v>6.876045768332948E-05</v>
      </c>
    </row>
    <row r="436" spans="1:17" s="4" customFormat="1" ht="12.75">
      <c r="A436" s="25" t="s">
        <v>493</v>
      </c>
      <c r="B436" s="26" t="s">
        <v>337</v>
      </c>
      <c r="C436" s="58">
        <v>8784</v>
      </c>
      <c r="D436" s="63">
        <v>13449618</v>
      </c>
      <c r="E436" s="27">
        <v>816250</v>
      </c>
      <c r="F436" s="28">
        <f t="shared" si="72"/>
        <v>144736.8386058193</v>
      </c>
      <c r="G436" s="29">
        <f t="shared" si="73"/>
        <v>0.006887409587163499</v>
      </c>
      <c r="H436" s="7">
        <f t="shared" si="74"/>
        <v>16.47732679938744</v>
      </c>
      <c r="I436" s="7">
        <f t="shared" si="82"/>
        <v>56896.838605819285</v>
      </c>
      <c r="J436" s="7">
        <f t="shared" si="83"/>
        <v>56896.838605819285</v>
      </c>
      <c r="K436" s="7">
        <f t="shared" si="75"/>
        <v>0.007195784392473692</v>
      </c>
      <c r="L436" s="30">
        <f t="shared" si="76"/>
        <v>322715.82446452323</v>
      </c>
      <c r="M436" s="10">
        <f t="shared" si="77"/>
        <v>113074.38900113369</v>
      </c>
      <c r="N436" s="31">
        <f t="shared" si="78"/>
        <v>435790.2134656569</v>
      </c>
      <c r="O436" s="7">
        <f t="shared" si="79"/>
        <v>56896.838605819285</v>
      </c>
      <c r="P436" s="7">
        <f t="shared" si="80"/>
        <v>56896.838605819285</v>
      </c>
      <c r="Q436" s="7">
        <f t="shared" si="81"/>
        <v>0.007195784392473692</v>
      </c>
    </row>
    <row r="437" spans="1:17" s="4" customFormat="1" ht="12.75">
      <c r="A437" s="25" t="s">
        <v>486</v>
      </c>
      <c r="B437" s="26" t="s">
        <v>151</v>
      </c>
      <c r="C437" s="58">
        <v>1563</v>
      </c>
      <c r="D437" s="63">
        <v>4490969</v>
      </c>
      <c r="E437" s="27">
        <v>503400</v>
      </c>
      <c r="F437" s="28">
        <f t="shared" si="72"/>
        <v>13943.950232419547</v>
      </c>
      <c r="G437" s="29">
        <f t="shared" si="73"/>
        <v>0.0006635331919557057</v>
      </c>
      <c r="H437" s="7">
        <f t="shared" si="74"/>
        <v>8.921273341279301</v>
      </c>
      <c r="I437" s="7">
        <f t="shared" si="82"/>
        <v>-1686.0497675804525</v>
      </c>
      <c r="J437" s="7">
        <f t="shared" si="83"/>
        <v>0</v>
      </c>
      <c r="K437" s="7">
        <f t="shared" si="75"/>
        <v>0</v>
      </c>
      <c r="L437" s="30">
        <f t="shared" si="76"/>
        <v>31090.449666396333</v>
      </c>
      <c r="M437" s="10">
        <f t="shared" si="77"/>
        <v>0</v>
      </c>
      <c r="N437" s="31">
        <f t="shared" si="78"/>
        <v>31090.449666396333</v>
      </c>
      <c r="O437" s="7">
        <f t="shared" si="79"/>
        <v>-1686.0497675804525</v>
      </c>
      <c r="P437" s="7">
        <f t="shared" si="80"/>
        <v>0</v>
      </c>
      <c r="Q437" s="7">
        <f t="shared" si="81"/>
        <v>0</v>
      </c>
    </row>
    <row r="438" spans="1:17" s="4" customFormat="1" ht="12.75">
      <c r="A438" s="25" t="s">
        <v>486</v>
      </c>
      <c r="B438" s="26" t="s">
        <v>152</v>
      </c>
      <c r="C438" s="58">
        <v>1481</v>
      </c>
      <c r="D438" s="63">
        <v>3038350</v>
      </c>
      <c r="E438" s="27">
        <v>285200</v>
      </c>
      <c r="F438" s="28">
        <f t="shared" si="72"/>
        <v>15777.68706171108</v>
      </c>
      <c r="G438" s="29">
        <f t="shared" si="73"/>
        <v>0.0007507929161562142</v>
      </c>
      <c r="H438" s="7">
        <f t="shared" si="74"/>
        <v>10.653401122019636</v>
      </c>
      <c r="I438" s="7">
        <f t="shared" si="82"/>
        <v>967.6870617110807</v>
      </c>
      <c r="J438" s="7">
        <f t="shared" si="83"/>
        <v>967.6870617110807</v>
      </c>
      <c r="K438" s="7">
        <f t="shared" si="75"/>
        <v>0.0001223840836518311</v>
      </c>
      <c r="L438" s="30">
        <f t="shared" si="76"/>
        <v>35179.083205832954</v>
      </c>
      <c r="M438" s="10">
        <f t="shared" si="77"/>
        <v>1923.1406511941334</v>
      </c>
      <c r="N438" s="31">
        <f t="shared" si="78"/>
        <v>37102.223857027086</v>
      </c>
      <c r="O438" s="7">
        <f t="shared" si="79"/>
        <v>967.6870617110807</v>
      </c>
      <c r="P438" s="7">
        <f t="shared" si="80"/>
        <v>967.6870617110807</v>
      </c>
      <c r="Q438" s="7">
        <f t="shared" si="81"/>
        <v>0.0001223840836518311</v>
      </c>
    </row>
    <row r="439" spans="1:17" s="4" customFormat="1" ht="12.75">
      <c r="A439" s="25" t="s">
        <v>495</v>
      </c>
      <c r="B439" s="26" t="s">
        <v>393</v>
      </c>
      <c r="C439" s="58">
        <v>1030</v>
      </c>
      <c r="D439" s="63">
        <v>838309</v>
      </c>
      <c r="E439" s="27">
        <v>61350</v>
      </c>
      <c r="F439" s="28">
        <f t="shared" si="72"/>
        <v>14074.299429502853</v>
      </c>
      <c r="G439" s="29">
        <f t="shared" si="73"/>
        <v>0.0006697359549724911</v>
      </c>
      <c r="H439" s="7">
        <f t="shared" si="74"/>
        <v>13.664368378158109</v>
      </c>
      <c r="I439" s="7">
        <f t="shared" si="82"/>
        <v>3774.299429502852</v>
      </c>
      <c r="J439" s="7">
        <f t="shared" si="83"/>
        <v>3774.299429502852</v>
      </c>
      <c r="K439" s="7">
        <f t="shared" si="75"/>
        <v>0.00047733838281414134</v>
      </c>
      <c r="L439" s="30">
        <f t="shared" si="76"/>
        <v>31381.085754694424</v>
      </c>
      <c r="M439" s="10">
        <f t="shared" si="77"/>
        <v>7500.884273290936</v>
      </c>
      <c r="N439" s="31">
        <f t="shared" si="78"/>
        <v>38881.97002798536</v>
      </c>
      <c r="O439" s="7">
        <f t="shared" si="79"/>
        <v>3774.299429502852</v>
      </c>
      <c r="P439" s="7">
        <f t="shared" si="80"/>
        <v>3774.299429502852</v>
      </c>
      <c r="Q439" s="7">
        <f t="shared" si="81"/>
        <v>0.00047733838281414134</v>
      </c>
    </row>
    <row r="440" spans="1:17" s="4" customFormat="1" ht="12.75">
      <c r="A440" s="9" t="s">
        <v>482</v>
      </c>
      <c r="B440" s="26" t="s">
        <v>12</v>
      </c>
      <c r="C440" s="8">
        <v>5734</v>
      </c>
      <c r="D440" s="63">
        <v>5915712</v>
      </c>
      <c r="E440" s="27">
        <v>454550</v>
      </c>
      <c r="F440" s="28">
        <f t="shared" si="72"/>
        <v>74624.77748982511</v>
      </c>
      <c r="G440" s="29">
        <f t="shared" si="73"/>
        <v>0.0035510752678737834</v>
      </c>
      <c r="H440" s="7">
        <f t="shared" si="74"/>
        <v>13.014436255637444</v>
      </c>
      <c r="I440" s="7">
        <f t="shared" si="82"/>
        <v>17284.7774898251</v>
      </c>
      <c r="J440" s="7">
        <f t="shared" si="83"/>
        <v>17284.7774898251</v>
      </c>
      <c r="K440" s="7">
        <f t="shared" si="75"/>
        <v>0.0021860183296008823</v>
      </c>
      <c r="L440" s="30">
        <f t="shared" si="76"/>
        <v>166388.85321170915</v>
      </c>
      <c r="M440" s="10">
        <f t="shared" si="77"/>
        <v>34351.04131572302</v>
      </c>
      <c r="N440" s="31">
        <f t="shared" si="78"/>
        <v>200739.89452743216</v>
      </c>
      <c r="O440" s="7">
        <f t="shared" si="79"/>
        <v>17284.7774898251</v>
      </c>
      <c r="P440" s="7">
        <f t="shared" si="80"/>
        <v>17284.7774898251</v>
      </c>
      <c r="Q440" s="7">
        <f t="shared" si="81"/>
        <v>0.0021860183296008823</v>
      </c>
    </row>
    <row r="441" spans="1:17" s="4" customFormat="1" ht="12.75">
      <c r="A441" s="25" t="s">
        <v>488</v>
      </c>
      <c r="B441" s="26" t="s">
        <v>197</v>
      </c>
      <c r="C441" s="58">
        <v>2259</v>
      </c>
      <c r="D441" s="63">
        <v>3167152</v>
      </c>
      <c r="E441" s="27">
        <v>225700</v>
      </c>
      <c r="F441" s="28">
        <f t="shared" si="72"/>
        <v>31699.585148427115</v>
      </c>
      <c r="G441" s="29">
        <f t="shared" si="73"/>
        <v>0.0015084482206702316</v>
      </c>
      <c r="H441" s="7">
        <f t="shared" si="74"/>
        <v>14.03257421355782</v>
      </c>
      <c r="I441" s="7">
        <f t="shared" si="82"/>
        <v>9109.585148427117</v>
      </c>
      <c r="J441" s="7">
        <f t="shared" si="83"/>
        <v>9109.585148427117</v>
      </c>
      <c r="K441" s="7">
        <f t="shared" si="75"/>
        <v>0.0011520958323729714</v>
      </c>
      <c r="L441" s="30">
        <f t="shared" si="76"/>
        <v>70679.70984372949</v>
      </c>
      <c r="M441" s="10">
        <f t="shared" si="77"/>
        <v>18104.007181285564</v>
      </c>
      <c r="N441" s="31">
        <f t="shared" si="78"/>
        <v>88783.71702501505</v>
      </c>
      <c r="O441" s="7">
        <f t="shared" si="79"/>
        <v>9109.585148427117</v>
      </c>
      <c r="P441" s="7">
        <f t="shared" si="80"/>
        <v>9109.585148427117</v>
      </c>
      <c r="Q441" s="7">
        <f t="shared" si="81"/>
        <v>0.0011520958323729714</v>
      </c>
    </row>
    <row r="442" spans="1:17" s="4" customFormat="1" ht="12.75">
      <c r="A442" s="25" t="s">
        <v>495</v>
      </c>
      <c r="B442" s="26" t="s">
        <v>394</v>
      </c>
      <c r="C442" s="58">
        <v>2099</v>
      </c>
      <c r="D442" s="63">
        <v>1689286</v>
      </c>
      <c r="E442" s="27">
        <v>128350</v>
      </c>
      <c r="F442" s="28">
        <f t="shared" si="72"/>
        <v>27626.110744059213</v>
      </c>
      <c r="G442" s="29">
        <f t="shared" si="73"/>
        <v>0.0013146089262932393</v>
      </c>
      <c r="H442" s="7">
        <f t="shared" si="74"/>
        <v>13.161558239189716</v>
      </c>
      <c r="I442" s="7">
        <f t="shared" si="82"/>
        <v>6636.110744059215</v>
      </c>
      <c r="J442" s="7">
        <f t="shared" si="83"/>
        <v>6636.110744059215</v>
      </c>
      <c r="K442" s="7">
        <f t="shared" si="75"/>
        <v>0.0008392737327578742</v>
      </c>
      <c r="L442" s="30">
        <f t="shared" si="76"/>
        <v>61597.19385468766</v>
      </c>
      <c r="M442" s="10">
        <f t="shared" si="77"/>
        <v>13188.327965406635</v>
      </c>
      <c r="N442" s="31">
        <f t="shared" si="78"/>
        <v>74785.52182009429</v>
      </c>
      <c r="O442" s="7">
        <f t="shared" si="79"/>
        <v>6636.110744059215</v>
      </c>
      <c r="P442" s="7">
        <f t="shared" si="80"/>
        <v>6636.110744059215</v>
      </c>
      <c r="Q442" s="7">
        <f t="shared" si="81"/>
        <v>0.0008392737327578742</v>
      </c>
    </row>
    <row r="443" spans="1:17" s="4" customFormat="1" ht="12.75">
      <c r="A443" s="25" t="s">
        <v>498</v>
      </c>
      <c r="B443" s="26" t="s">
        <v>512</v>
      </c>
      <c r="C443" s="9">
        <v>6881</v>
      </c>
      <c r="D443" s="63">
        <v>23232832</v>
      </c>
      <c r="E443" s="27">
        <v>3778750</v>
      </c>
      <c r="F443" s="28">
        <f t="shared" si="72"/>
        <v>42306.3491874297</v>
      </c>
      <c r="G443" s="29">
        <f t="shared" si="73"/>
        <v>0.0020131789377060135</v>
      </c>
      <c r="H443" s="7">
        <f t="shared" si="74"/>
        <v>6.148285014885875</v>
      </c>
      <c r="I443" s="7">
        <f t="shared" si="82"/>
        <v>-26503.650812570293</v>
      </c>
      <c r="J443" s="7">
        <f t="shared" si="83"/>
        <v>0</v>
      </c>
      <c r="K443" s="7">
        <f t="shared" si="75"/>
        <v>0</v>
      </c>
      <c r="L443" s="30">
        <f t="shared" si="76"/>
        <v>94329.32548214756</v>
      </c>
      <c r="M443" s="10">
        <f t="shared" si="77"/>
        <v>0</v>
      </c>
      <c r="N443" s="31">
        <f t="shared" si="78"/>
        <v>94329.32548214756</v>
      </c>
      <c r="O443" s="7">
        <f t="shared" si="79"/>
        <v>-26503.650812570293</v>
      </c>
      <c r="P443" s="10">
        <v>0</v>
      </c>
      <c r="Q443" s="10">
        <v>0</v>
      </c>
    </row>
    <row r="444" spans="1:17" s="4" customFormat="1" ht="12.75">
      <c r="A444" s="25" t="s">
        <v>490</v>
      </c>
      <c r="B444" s="26" t="s">
        <v>250</v>
      </c>
      <c r="C444" s="58">
        <v>113</v>
      </c>
      <c r="D444" s="63">
        <v>171374</v>
      </c>
      <c r="E444" s="27">
        <v>28550</v>
      </c>
      <c r="F444" s="28">
        <f t="shared" si="72"/>
        <v>678.2928896672504</v>
      </c>
      <c r="G444" s="29">
        <f t="shared" si="73"/>
        <v>3.227706917049675E-05</v>
      </c>
      <c r="H444" s="7">
        <f t="shared" si="74"/>
        <v>6.0025919439579685</v>
      </c>
      <c r="I444" s="7">
        <f t="shared" si="82"/>
        <v>-451.70711033274955</v>
      </c>
      <c r="J444" s="7">
        <f t="shared" si="83"/>
        <v>0</v>
      </c>
      <c r="K444" s="7">
        <f t="shared" si="75"/>
        <v>0</v>
      </c>
      <c r="L444" s="30">
        <f t="shared" si="76"/>
        <v>1512.3713577407768</v>
      </c>
      <c r="M444" s="10">
        <f t="shared" si="77"/>
        <v>0</v>
      </c>
      <c r="N444" s="31">
        <f t="shared" si="78"/>
        <v>1512.3713577407768</v>
      </c>
      <c r="O444" s="7">
        <f t="shared" si="79"/>
        <v>-451.70711033274955</v>
      </c>
      <c r="P444" s="7">
        <f aca="true" t="shared" si="84" ref="P444:P475">IF(O444&gt;0,O444,0)</f>
        <v>0</v>
      </c>
      <c r="Q444" s="7">
        <f aca="true" t="shared" si="85" ref="Q444:Q475">P444/$P$500</f>
        <v>0</v>
      </c>
    </row>
    <row r="445" spans="1:17" s="4" customFormat="1" ht="12.75">
      <c r="A445" s="9" t="s">
        <v>483</v>
      </c>
      <c r="B445" s="26" t="s">
        <v>67</v>
      </c>
      <c r="C445" s="8">
        <v>2171</v>
      </c>
      <c r="D445" s="63">
        <v>1421656</v>
      </c>
      <c r="E445" s="27">
        <v>64450</v>
      </c>
      <c r="F445" s="28">
        <f t="shared" si="72"/>
        <v>47888.52096198603</v>
      </c>
      <c r="G445" s="29">
        <f t="shared" si="73"/>
        <v>0.002278810713055064</v>
      </c>
      <c r="H445" s="7">
        <f t="shared" si="74"/>
        <v>22.058277734678047</v>
      </c>
      <c r="I445" s="7">
        <f t="shared" si="82"/>
        <v>26178.52096198604</v>
      </c>
      <c r="J445" s="7">
        <f t="shared" si="83"/>
        <v>26178.52096198604</v>
      </c>
      <c r="K445" s="7">
        <f t="shared" si="75"/>
        <v>0.003310816508828628</v>
      </c>
      <c r="L445" s="30">
        <f t="shared" si="76"/>
        <v>106775.7432972739</v>
      </c>
      <c r="M445" s="10">
        <f t="shared" si="77"/>
        <v>52026.09380879006</v>
      </c>
      <c r="N445" s="31">
        <f t="shared" si="78"/>
        <v>158801.83710606396</v>
      </c>
      <c r="O445" s="7">
        <f t="shared" si="79"/>
        <v>26178.52096198604</v>
      </c>
      <c r="P445" s="7">
        <f t="shared" si="84"/>
        <v>26178.52096198604</v>
      </c>
      <c r="Q445" s="7">
        <f t="shared" si="85"/>
        <v>0.003310816508828628</v>
      </c>
    </row>
    <row r="446" spans="1:17" s="4" customFormat="1" ht="12.75">
      <c r="A446" s="25" t="s">
        <v>496</v>
      </c>
      <c r="B446" s="26" t="s">
        <v>432</v>
      </c>
      <c r="C446" s="58">
        <v>140</v>
      </c>
      <c r="D446" s="63">
        <v>208422</v>
      </c>
      <c r="E446" s="27">
        <v>9450</v>
      </c>
      <c r="F446" s="28">
        <f t="shared" si="72"/>
        <v>3087.733333333333</v>
      </c>
      <c r="G446" s="29">
        <f t="shared" si="73"/>
        <v>0.0001469320759486954</v>
      </c>
      <c r="H446" s="7">
        <f t="shared" si="74"/>
        <v>22.055238095238096</v>
      </c>
      <c r="I446" s="7">
        <f t="shared" si="82"/>
        <v>1687.7333333333333</v>
      </c>
      <c r="J446" s="7">
        <f t="shared" si="83"/>
        <v>1687.7333333333333</v>
      </c>
      <c r="K446" s="7">
        <f t="shared" si="75"/>
        <v>0.00021344885719916745</v>
      </c>
      <c r="L446" s="30">
        <f t="shared" si="76"/>
        <v>6884.635715355424</v>
      </c>
      <c r="M446" s="10">
        <f t="shared" si="77"/>
        <v>3354.13039001423</v>
      </c>
      <c r="N446" s="31">
        <f t="shared" si="78"/>
        <v>10238.766105369654</v>
      </c>
      <c r="O446" s="7">
        <f t="shared" si="79"/>
        <v>1687.7333333333333</v>
      </c>
      <c r="P446" s="7">
        <f t="shared" si="84"/>
        <v>1687.7333333333333</v>
      </c>
      <c r="Q446" s="7">
        <f t="shared" si="85"/>
        <v>0.00021344885719916745</v>
      </c>
    </row>
    <row r="447" spans="1:17" s="4" customFormat="1" ht="12.75">
      <c r="A447" s="25" t="s">
        <v>487</v>
      </c>
      <c r="B447" s="26" t="s">
        <v>177</v>
      </c>
      <c r="C447" s="58">
        <v>4340</v>
      </c>
      <c r="D447" s="63">
        <v>3745082</v>
      </c>
      <c r="E447" s="27">
        <v>319700</v>
      </c>
      <c r="F447" s="28">
        <f t="shared" si="72"/>
        <v>50840.337441351265</v>
      </c>
      <c r="G447" s="29">
        <f t="shared" si="73"/>
        <v>0.002419275084913397</v>
      </c>
      <c r="H447" s="7">
        <f t="shared" si="74"/>
        <v>11.71436346574914</v>
      </c>
      <c r="I447" s="7">
        <f t="shared" si="82"/>
        <v>7440.337441351265</v>
      </c>
      <c r="J447" s="7">
        <f t="shared" si="83"/>
        <v>7440.337441351265</v>
      </c>
      <c r="K447" s="7">
        <f t="shared" si="75"/>
        <v>0.0009409848657169013</v>
      </c>
      <c r="L447" s="30">
        <f t="shared" si="76"/>
        <v>113357.32886997426</v>
      </c>
      <c r="M447" s="10">
        <f t="shared" si="77"/>
        <v>14786.614349026504</v>
      </c>
      <c r="N447" s="31">
        <f t="shared" si="78"/>
        <v>128143.94321900076</v>
      </c>
      <c r="O447" s="7">
        <f t="shared" si="79"/>
        <v>7440.337441351265</v>
      </c>
      <c r="P447" s="7">
        <f t="shared" si="84"/>
        <v>7440.337441351265</v>
      </c>
      <c r="Q447" s="7">
        <f t="shared" si="85"/>
        <v>0.0009409848657169013</v>
      </c>
    </row>
    <row r="448" spans="1:17" s="4" customFormat="1" ht="12.75">
      <c r="A448" s="25" t="s">
        <v>491</v>
      </c>
      <c r="B448" s="26" t="s">
        <v>306</v>
      </c>
      <c r="C448" s="58">
        <v>1919</v>
      </c>
      <c r="D448" s="63">
        <v>3987111</v>
      </c>
      <c r="E448" s="27">
        <v>226600</v>
      </c>
      <c r="F448" s="28">
        <f t="shared" si="72"/>
        <v>33765.51636804943</v>
      </c>
      <c r="G448" s="29">
        <f t="shared" si="73"/>
        <v>0.0016067570867855027</v>
      </c>
      <c r="H448" s="7">
        <f t="shared" si="74"/>
        <v>17.595370697263903</v>
      </c>
      <c r="I448" s="7">
        <f t="shared" si="82"/>
        <v>14575.51636804943</v>
      </c>
      <c r="J448" s="7">
        <f t="shared" si="83"/>
        <v>14575.51636804943</v>
      </c>
      <c r="K448" s="7">
        <f t="shared" si="75"/>
        <v>0.0018433761130399217</v>
      </c>
      <c r="L448" s="30">
        <f t="shared" si="76"/>
        <v>75286.06095136386</v>
      </c>
      <c r="M448" s="10">
        <f t="shared" si="77"/>
        <v>28966.76947398351</v>
      </c>
      <c r="N448" s="31">
        <f t="shared" si="78"/>
        <v>104252.83042534738</v>
      </c>
      <c r="O448" s="7">
        <f t="shared" si="79"/>
        <v>14575.51636804943</v>
      </c>
      <c r="P448" s="7">
        <f t="shared" si="84"/>
        <v>14575.51636804943</v>
      </c>
      <c r="Q448" s="7">
        <f t="shared" si="85"/>
        <v>0.0018433761130399217</v>
      </c>
    </row>
    <row r="449" spans="1:17" s="4" customFormat="1" ht="12.75">
      <c r="A449" s="25" t="s">
        <v>486</v>
      </c>
      <c r="B449" s="26" t="s">
        <v>153</v>
      </c>
      <c r="C449" s="58">
        <v>544</v>
      </c>
      <c r="D449" s="63">
        <v>611174</v>
      </c>
      <c r="E449" s="27">
        <v>52400</v>
      </c>
      <c r="F449" s="28">
        <f t="shared" si="72"/>
        <v>6345.01251908397</v>
      </c>
      <c r="G449" s="29">
        <f t="shared" si="73"/>
        <v>0.0003019321167683313</v>
      </c>
      <c r="H449" s="7">
        <f t="shared" si="74"/>
        <v>11.663625954198473</v>
      </c>
      <c r="I449" s="7">
        <f t="shared" si="82"/>
        <v>905.0125190839692</v>
      </c>
      <c r="J449" s="7">
        <f t="shared" si="83"/>
        <v>905.0125190839692</v>
      </c>
      <c r="K449" s="7">
        <f t="shared" si="75"/>
        <v>0.00011445758884662641</v>
      </c>
      <c r="L449" s="30">
        <f t="shared" si="76"/>
        <v>14147.303243996497</v>
      </c>
      <c r="M449" s="10">
        <f t="shared" si="77"/>
        <v>1798.5838957198264</v>
      </c>
      <c r="N449" s="31">
        <f t="shared" si="78"/>
        <v>15945.887139716324</v>
      </c>
      <c r="O449" s="7">
        <f t="shared" si="79"/>
        <v>905.0125190839692</v>
      </c>
      <c r="P449" s="7">
        <f t="shared" si="84"/>
        <v>905.0125190839692</v>
      </c>
      <c r="Q449" s="7">
        <f t="shared" si="85"/>
        <v>0.00011445758884662641</v>
      </c>
    </row>
    <row r="450" spans="1:17" s="4" customFormat="1" ht="12.75">
      <c r="A450" s="25" t="s">
        <v>487</v>
      </c>
      <c r="B450" s="26" t="s">
        <v>178</v>
      </c>
      <c r="C450" s="58">
        <v>570</v>
      </c>
      <c r="D450" s="63">
        <v>963897</v>
      </c>
      <c r="E450" s="27">
        <v>67550</v>
      </c>
      <c r="F450" s="28">
        <f t="shared" si="72"/>
        <v>8133.549814951887</v>
      </c>
      <c r="G450" s="29">
        <f t="shared" si="73"/>
        <v>0.00038704098771796184</v>
      </c>
      <c r="H450" s="7">
        <f t="shared" si="74"/>
        <v>14.269385640266469</v>
      </c>
      <c r="I450" s="7">
        <f t="shared" si="82"/>
        <v>2433.549814951887</v>
      </c>
      <c r="J450" s="7">
        <f t="shared" si="83"/>
        <v>2433.549814951887</v>
      </c>
      <c r="K450" s="7">
        <f t="shared" si="75"/>
        <v>0.0003077728078717367</v>
      </c>
      <c r="L450" s="30">
        <f t="shared" si="76"/>
        <v>18135.15660310916</v>
      </c>
      <c r="M450" s="10">
        <f t="shared" si="77"/>
        <v>4836.334762567328</v>
      </c>
      <c r="N450" s="31">
        <f t="shared" si="78"/>
        <v>22971.491365676487</v>
      </c>
      <c r="O450" s="7">
        <f t="shared" si="79"/>
        <v>2433.549814951887</v>
      </c>
      <c r="P450" s="7">
        <f t="shared" si="84"/>
        <v>2433.549814951887</v>
      </c>
      <c r="Q450" s="7">
        <f t="shared" si="85"/>
        <v>0.0003077728078717367</v>
      </c>
    </row>
    <row r="451" spans="1:17" s="4" customFormat="1" ht="12.75">
      <c r="A451" s="25" t="s">
        <v>488</v>
      </c>
      <c r="B451" s="26" t="s">
        <v>198</v>
      </c>
      <c r="C451" s="58">
        <v>1165</v>
      </c>
      <c r="D451" s="63">
        <v>4961969</v>
      </c>
      <c r="E451" s="27">
        <v>488200</v>
      </c>
      <c r="F451" s="28">
        <f t="shared" si="72"/>
        <v>11840.831390823432</v>
      </c>
      <c r="G451" s="29">
        <f t="shared" si="73"/>
        <v>0.0005634547253256429</v>
      </c>
      <c r="H451" s="7">
        <f t="shared" si="74"/>
        <v>10.163803768947153</v>
      </c>
      <c r="I451" s="7">
        <f t="shared" si="82"/>
        <v>190.83139082343297</v>
      </c>
      <c r="J451" s="7">
        <f t="shared" si="83"/>
        <v>190.83139082343297</v>
      </c>
      <c r="K451" s="7">
        <f t="shared" si="75"/>
        <v>2.413458422874237E-05</v>
      </c>
      <c r="L451" s="30">
        <f t="shared" si="76"/>
        <v>26401.182321259814</v>
      </c>
      <c r="M451" s="10">
        <f t="shared" si="77"/>
        <v>379.25029664810353</v>
      </c>
      <c r="N451" s="31">
        <f t="shared" si="78"/>
        <v>26780.432617907918</v>
      </c>
      <c r="O451" s="7">
        <f t="shared" si="79"/>
        <v>190.83139082343297</v>
      </c>
      <c r="P451" s="7">
        <f t="shared" si="84"/>
        <v>190.83139082343297</v>
      </c>
      <c r="Q451" s="7">
        <f t="shared" si="85"/>
        <v>2.413458422874237E-05</v>
      </c>
    </row>
    <row r="452" spans="1:17" s="4" customFormat="1" ht="12.75">
      <c r="A452" s="9" t="s">
        <v>483</v>
      </c>
      <c r="B452" s="26" t="s">
        <v>68</v>
      </c>
      <c r="C452" s="8">
        <v>283</v>
      </c>
      <c r="D452" s="63">
        <v>264707</v>
      </c>
      <c r="E452" s="27">
        <v>15650</v>
      </c>
      <c r="F452" s="28">
        <f t="shared" si="72"/>
        <v>4786.714440894569</v>
      </c>
      <c r="G452" s="29">
        <f t="shared" si="73"/>
        <v>0.0002277793493957502</v>
      </c>
      <c r="H452" s="7">
        <f t="shared" si="74"/>
        <v>16.914185303514376</v>
      </c>
      <c r="I452" s="7">
        <f t="shared" si="82"/>
        <v>1956.7144408945685</v>
      </c>
      <c r="J452" s="7">
        <f t="shared" si="83"/>
        <v>1956.7144408945685</v>
      </c>
      <c r="K452" s="7">
        <f t="shared" si="75"/>
        <v>0.00024746709271254556</v>
      </c>
      <c r="L452" s="30">
        <f t="shared" si="76"/>
        <v>10672.808057363649</v>
      </c>
      <c r="M452" s="10">
        <f t="shared" si="77"/>
        <v>3888.69215364839</v>
      </c>
      <c r="N452" s="31">
        <f t="shared" si="78"/>
        <v>14561.500211012039</v>
      </c>
      <c r="O452" s="7">
        <f t="shared" si="79"/>
        <v>1956.7144408945685</v>
      </c>
      <c r="P452" s="7">
        <f t="shared" si="84"/>
        <v>1956.7144408945685</v>
      </c>
      <c r="Q452" s="7">
        <f t="shared" si="85"/>
        <v>0.00024746709271254556</v>
      </c>
    </row>
    <row r="453" spans="1:17" s="4" customFormat="1" ht="12.75">
      <c r="A453" s="25" t="s">
        <v>496</v>
      </c>
      <c r="B453" s="26" t="s">
        <v>433</v>
      </c>
      <c r="C453" s="58">
        <v>101</v>
      </c>
      <c r="D453" s="63">
        <v>128710</v>
      </c>
      <c r="E453" s="27">
        <v>10300</v>
      </c>
      <c r="F453" s="28">
        <f t="shared" si="72"/>
        <v>1262.1077669902913</v>
      </c>
      <c r="G453" s="29">
        <f t="shared" si="73"/>
        <v>6.005833219886945E-05</v>
      </c>
      <c r="H453" s="7">
        <f t="shared" si="74"/>
        <v>12.496116504854369</v>
      </c>
      <c r="I453" s="7">
        <f t="shared" si="82"/>
        <v>252.10776699029125</v>
      </c>
      <c r="J453" s="7">
        <f t="shared" si="83"/>
        <v>252.10776699029125</v>
      </c>
      <c r="K453" s="7">
        <f t="shared" si="75"/>
        <v>3.188425190893802E-05</v>
      </c>
      <c r="L453" s="30">
        <f t="shared" si="76"/>
        <v>2814.087640096999</v>
      </c>
      <c r="M453" s="10">
        <f t="shared" si="77"/>
        <v>501.02839478240776</v>
      </c>
      <c r="N453" s="31">
        <f t="shared" si="78"/>
        <v>3315.116034879407</v>
      </c>
      <c r="O453" s="7">
        <f t="shared" si="79"/>
        <v>252.10776699029125</v>
      </c>
      <c r="P453" s="7">
        <f t="shared" si="84"/>
        <v>252.10776699029125</v>
      </c>
      <c r="Q453" s="7">
        <f t="shared" si="85"/>
        <v>3.188425190893802E-05</v>
      </c>
    </row>
    <row r="454" spans="1:17" s="4" customFormat="1" ht="12.75">
      <c r="A454" s="25" t="s">
        <v>495</v>
      </c>
      <c r="B454" s="26" t="s">
        <v>395</v>
      </c>
      <c r="C454" s="58">
        <v>762</v>
      </c>
      <c r="D454" s="63">
        <v>642514</v>
      </c>
      <c r="E454" s="27">
        <v>54200</v>
      </c>
      <c r="F454" s="28">
        <f t="shared" si="72"/>
        <v>9033.13040590406</v>
      </c>
      <c r="G454" s="29">
        <f t="shared" si="73"/>
        <v>0.00042984819593275487</v>
      </c>
      <c r="H454" s="7">
        <f t="shared" si="74"/>
        <v>11.85450184501845</v>
      </c>
      <c r="I454" s="7">
        <f t="shared" si="82"/>
        <v>1413.1304059040594</v>
      </c>
      <c r="J454" s="7">
        <f t="shared" si="83"/>
        <v>1413.1304059040594</v>
      </c>
      <c r="K454" s="7">
        <f t="shared" si="75"/>
        <v>0.00017871962605483713</v>
      </c>
      <c r="L454" s="30">
        <f t="shared" si="76"/>
        <v>20140.92717871258</v>
      </c>
      <c r="M454" s="10">
        <f t="shared" si="77"/>
        <v>2808.3960575303863</v>
      </c>
      <c r="N454" s="31">
        <f t="shared" si="78"/>
        <v>22949.323236242966</v>
      </c>
      <c r="O454" s="7">
        <f t="shared" si="79"/>
        <v>1413.1304059040594</v>
      </c>
      <c r="P454" s="7">
        <f t="shared" si="84"/>
        <v>1413.1304059040594</v>
      </c>
      <c r="Q454" s="7">
        <f t="shared" si="85"/>
        <v>0.00017871962605483713</v>
      </c>
    </row>
    <row r="455" spans="1:17" s="2" customFormat="1" ht="12.75">
      <c r="A455" s="25" t="s">
        <v>489</v>
      </c>
      <c r="B455" s="26" t="s">
        <v>215</v>
      </c>
      <c r="C455" s="58">
        <v>5075</v>
      </c>
      <c r="D455" s="63">
        <v>7028518</v>
      </c>
      <c r="E455" s="27">
        <v>475700</v>
      </c>
      <c r="F455" s="28">
        <f aca="true" t="shared" si="86" ref="F455:F499">(C455*D455)/E455</f>
        <v>74983.66375867144</v>
      </c>
      <c r="G455" s="29">
        <f aca="true" t="shared" si="87" ref="G455:G499">F455/$F$500</f>
        <v>0.0035681531365944433</v>
      </c>
      <c r="H455" s="7">
        <f aca="true" t="shared" si="88" ref="H455:H499">D455/E455</f>
        <v>14.775106159344125</v>
      </c>
      <c r="I455" s="7">
        <f t="shared" si="82"/>
        <v>24233.66375867143</v>
      </c>
      <c r="J455" s="7">
        <f t="shared" si="83"/>
        <v>24233.66375867143</v>
      </c>
      <c r="K455" s="7">
        <f aca="true" t="shared" si="89" ref="K455:K498">J455/$J$500</f>
        <v>0.0030648490095417707</v>
      </c>
      <c r="L455" s="30">
        <f aca="true" t="shared" si="90" ref="L455:L499">$B$509*G455</f>
        <v>167189.05224365817</v>
      </c>
      <c r="M455" s="10">
        <f aca="true" t="shared" si="91" ref="M455:M499">$G$509*K455</f>
        <v>48160.96623144237</v>
      </c>
      <c r="N455" s="31">
        <f aca="true" t="shared" si="92" ref="N455:N500">L455+M455</f>
        <v>215350.01847510054</v>
      </c>
      <c r="O455" s="7">
        <f aca="true" t="shared" si="93" ref="O455:O499">(H455-10)*C455</f>
        <v>24233.66375867143</v>
      </c>
      <c r="P455" s="7">
        <f t="shared" si="84"/>
        <v>24233.66375867143</v>
      </c>
      <c r="Q455" s="7">
        <f t="shared" si="85"/>
        <v>0.0030648490095417707</v>
      </c>
    </row>
    <row r="456" spans="1:17" s="4" customFormat="1" ht="12.75">
      <c r="A456" s="9" t="s">
        <v>482</v>
      </c>
      <c r="B456" s="26" t="s">
        <v>13</v>
      </c>
      <c r="C456" s="8">
        <v>1616</v>
      </c>
      <c r="D456" s="63">
        <v>1758502</v>
      </c>
      <c r="E456" s="27">
        <v>104350</v>
      </c>
      <c r="F456" s="28">
        <f t="shared" si="86"/>
        <v>27232.766957355056</v>
      </c>
      <c r="G456" s="29">
        <f t="shared" si="87"/>
        <v>0.001295891371082741</v>
      </c>
      <c r="H456" s="7">
        <f t="shared" si="88"/>
        <v>16.851959750838525</v>
      </c>
      <c r="I456" s="7">
        <f aca="true" t="shared" si="94" ref="I456:I499">(H456-10)*C456</f>
        <v>11072.766957355056</v>
      </c>
      <c r="J456" s="7">
        <f aca="true" t="shared" si="95" ref="J456:J499">IF(I456&gt;0,I456,0)</f>
        <v>11072.766957355056</v>
      </c>
      <c r="K456" s="7">
        <f t="shared" si="89"/>
        <v>0.001400380857805423</v>
      </c>
      <c r="L456" s="30">
        <f t="shared" si="90"/>
        <v>60720.165824733675</v>
      </c>
      <c r="M456" s="10">
        <f t="shared" si="91"/>
        <v>22005.552310718514</v>
      </c>
      <c r="N456" s="31">
        <f t="shared" si="92"/>
        <v>82725.71813545219</v>
      </c>
      <c r="O456" s="7">
        <f t="shared" si="93"/>
        <v>11072.766957355056</v>
      </c>
      <c r="P456" s="7">
        <f t="shared" si="84"/>
        <v>11072.766957355056</v>
      </c>
      <c r="Q456" s="7">
        <f t="shared" si="85"/>
        <v>0.001400380857805423</v>
      </c>
    </row>
    <row r="457" spans="1:17" s="4" customFormat="1" ht="12.75">
      <c r="A457" s="9" t="s">
        <v>483</v>
      </c>
      <c r="B457" s="26" t="s">
        <v>513</v>
      </c>
      <c r="C457" s="8">
        <v>546</v>
      </c>
      <c r="D457" s="63">
        <v>482470</v>
      </c>
      <c r="E457" s="27">
        <v>36450</v>
      </c>
      <c r="F457" s="28">
        <f t="shared" si="86"/>
        <v>7227.122633744856</v>
      </c>
      <c r="G457" s="29">
        <f t="shared" si="87"/>
        <v>0.00034390797943861773</v>
      </c>
      <c r="H457" s="7">
        <f t="shared" si="88"/>
        <v>13.236488340192043</v>
      </c>
      <c r="I457" s="7">
        <f t="shared" si="94"/>
        <v>1767.1226337448554</v>
      </c>
      <c r="J457" s="7">
        <f t="shared" si="95"/>
        <v>1767.1226337448554</v>
      </c>
      <c r="K457" s="7">
        <f t="shared" si="89"/>
        <v>0.00022348927952892776</v>
      </c>
      <c r="L457" s="30">
        <f t="shared" si="90"/>
        <v>16114.120369915381</v>
      </c>
      <c r="M457" s="10">
        <f t="shared" si="91"/>
        <v>3511.905353566286</v>
      </c>
      <c r="N457" s="31">
        <f t="shared" si="92"/>
        <v>19626.025723481667</v>
      </c>
      <c r="O457" s="7">
        <f t="shared" si="93"/>
        <v>1767.1226337448554</v>
      </c>
      <c r="P457" s="7">
        <f t="shared" si="84"/>
        <v>1767.1226337448554</v>
      </c>
      <c r="Q457" s="7">
        <f t="shared" si="85"/>
        <v>0.00022348927952892776</v>
      </c>
    </row>
    <row r="458" spans="1:17" s="4" customFormat="1" ht="12.75">
      <c r="A458" s="25" t="s">
        <v>486</v>
      </c>
      <c r="B458" s="26" t="s">
        <v>154</v>
      </c>
      <c r="C458" s="58">
        <v>353</v>
      </c>
      <c r="D458" s="63">
        <v>379100</v>
      </c>
      <c r="E458" s="27">
        <v>29600</v>
      </c>
      <c r="F458" s="28">
        <f t="shared" si="86"/>
        <v>4521.023648648648</v>
      </c>
      <c r="G458" s="29">
        <f t="shared" si="87"/>
        <v>0.00021513625640461973</v>
      </c>
      <c r="H458" s="7">
        <f t="shared" si="88"/>
        <v>12.807432432432432</v>
      </c>
      <c r="I458" s="7">
        <f t="shared" si="94"/>
        <v>991.0236486486483</v>
      </c>
      <c r="J458" s="7">
        <f t="shared" si="95"/>
        <v>991.0236486486483</v>
      </c>
      <c r="K458" s="7">
        <f t="shared" si="89"/>
        <v>0.00012533547870599812</v>
      </c>
      <c r="L458" s="30">
        <f t="shared" si="90"/>
        <v>10080.404465450269</v>
      </c>
      <c r="M458" s="10">
        <f t="shared" si="91"/>
        <v>1969.5188046029486</v>
      </c>
      <c r="N458" s="31">
        <f t="shared" si="92"/>
        <v>12049.923270053217</v>
      </c>
      <c r="O458" s="7">
        <f t="shared" si="93"/>
        <v>991.0236486486483</v>
      </c>
      <c r="P458" s="7">
        <f t="shared" si="84"/>
        <v>991.0236486486483</v>
      </c>
      <c r="Q458" s="7">
        <f t="shared" si="85"/>
        <v>0.00012533547870599812</v>
      </c>
    </row>
    <row r="459" spans="1:17" s="4" customFormat="1" ht="12.75">
      <c r="A459" s="25" t="s">
        <v>488</v>
      </c>
      <c r="B459" s="26" t="s">
        <v>199</v>
      </c>
      <c r="C459" s="58">
        <v>4751</v>
      </c>
      <c r="D459" s="63">
        <v>4624572</v>
      </c>
      <c r="E459" s="27">
        <v>298500</v>
      </c>
      <c r="F459" s="28">
        <f t="shared" si="86"/>
        <v>73605.8344120603</v>
      </c>
      <c r="G459" s="29">
        <f t="shared" si="87"/>
        <v>0.003502588107381879</v>
      </c>
      <c r="H459" s="7">
        <f t="shared" si="88"/>
        <v>15.49270351758794</v>
      </c>
      <c r="I459" s="7">
        <f t="shared" si="94"/>
        <v>26095.8344120603</v>
      </c>
      <c r="J459" s="7">
        <f t="shared" si="95"/>
        <v>26095.8344120603</v>
      </c>
      <c r="K459" s="7">
        <f t="shared" si="89"/>
        <v>0.003300359080964397</v>
      </c>
      <c r="L459" s="30">
        <f t="shared" si="90"/>
        <v>164116.94331930898</v>
      </c>
      <c r="M459" s="10">
        <f t="shared" si="91"/>
        <v>51861.766029943865</v>
      </c>
      <c r="N459" s="31">
        <f t="shared" si="92"/>
        <v>215978.70934925284</v>
      </c>
      <c r="O459" s="7">
        <f t="shared" si="93"/>
        <v>26095.8344120603</v>
      </c>
      <c r="P459" s="7">
        <f t="shared" si="84"/>
        <v>26095.8344120603</v>
      </c>
      <c r="Q459" s="7">
        <f t="shared" si="85"/>
        <v>0.003300359080964397</v>
      </c>
    </row>
    <row r="460" spans="1:17" s="4" customFormat="1" ht="12.75">
      <c r="A460" s="9" t="s">
        <v>483</v>
      </c>
      <c r="B460" s="26" t="s">
        <v>69</v>
      </c>
      <c r="C460" s="8">
        <v>1687</v>
      </c>
      <c r="D460" s="63">
        <v>1441636</v>
      </c>
      <c r="E460" s="27">
        <v>64600</v>
      </c>
      <c r="F460" s="28">
        <f t="shared" si="86"/>
        <v>37647.67696594427</v>
      </c>
      <c r="G460" s="29">
        <f t="shared" si="87"/>
        <v>0.0017914925720869917</v>
      </c>
      <c r="H460" s="7">
        <f t="shared" si="88"/>
        <v>22.316346749226007</v>
      </c>
      <c r="I460" s="7">
        <f t="shared" si="94"/>
        <v>20777.676965944273</v>
      </c>
      <c r="J460" s="7">
        <f t="shared" si="95"/>
        <v>20777.676965944273</v>
      </c>
      <c r="K460" s="7">
        <f t="shared" si="89"/>
        <v>0.0026277678564747215</v>
      </c>
      <c r="L460" s="30">
        <f t="shared" si="90"/>
        <v>83942.0097071974</v>
      </c>
      <c r="M460" s="10">
        <f t="shared" si="91"/>
        <v>41292.683132429505</v>
      </c>
      <c r="N460" s="31">
        <f t="shared" si="92"/>
        <v>125234.6928396269</v>
      </c>
      <c r="O460" s="7">
        <f t="shared" si="93"/>
        <v>20777.676965944273</v>
      </c>
      <c r="P460" s="7">
        <f t="shared" si="84"/>
        <v>20777.676965944273</v>
      </c>
      <c r="Q460" s="7">
        <f t="shared" si="85"/>
        <v>0.0026277678564747215</v>
      </c>
    </row>
    <row r="461" spans="1:17" s="4" customFormat="1" ht="12.75">
      <c r="A461" s="25" t="s">
        <v>488</v>
      </c>
      <c r="B461" s="26" t="s">
        <v>200</v>
      </c>
      <c r="C461" s="58">
        <v>1527</v>
      </c>
      <c r="D461" s="63">
        <v>1737202</v>
      </c>
      <c r="E461" s="27">
        <v>138850</v>
      </c>
      <c r="F461" s="28">
        <f t="shared" si="86"/>
        <v>19104.843024846956</v>
      </c>
      <c r="G461" s="29">
        <f t="shared" si="87"/>
        <v>0.0009091180951446745</v>
      </c>
      <c r="H461" s="7">
        <f t="shared" si="88"/>
        <v>12.511357580122434</v>
      </c>
      <c r="I461" s="7">
        <f t="shared" si="94"/>
        <v>3834.8430248469567</v>
      </c>
      <c r="J461" s="7">
        <f t="shared" si="95"/>
        <v>3834.8430248469567</v>
      </c>
      <c r="K461" s="7">
        <f t="shared" si="89"/>
        <v>0.0004849953751728836</v>
      </c>
      <c r="L461" s="30">
        <f t="shared" si="90"/>
        <v>42597.55309993964</v>
      </c>
      <c r="M461" s="10">
        <f t="shared" si="91"/>
        <v>7621.206073573989</v>
      </c>
      <c r="N461" s="31">
        <f t="shared" si="92"/>
        <v>50218.75917351363</v>
      </c>
      <c r="O461" s="7">
        <f t="shared" si="93"/>
        <v>3834.8430248469567</v>
      </c>
      <c r="P461" s="7">
        <f t="shared" si="84"/>
        <v>3834.8430248469567</v>
      </c>
      <c r="Q461" s="7">
        <f t="shared" si="85"/>
        <v>0.0004849953751728836</v>
      </c>
    </row>
    <row r="462" spans="1:17" s="4" customFormat="1" ht="12.75">
      <c r="A462" s="25" t="s">
        <v>497</v>
      </c>
      <c r="B462" s="26" t="s">
        <v>462</v>
      </c>
      <c r="C462" s="58">
        <v>7693</v>
      </c>
      <c r="D462" s="63">
        <v>10294554</v>
      </c>
      <c r="E462" s="27">
        <v>684600</v>
      </c>
      <c r="F462" s="28">
        <f t="shared" si="86"/>
        <v>115682.15588957055</v>
      </c>
      <c r="G462" s="29">
        <f t="shared" si="87"/>
        <v>0.005504821006264099</v>
      </c>
      <c r="H462" s="7">
        <f t="shared" si="88"/>
        <v>15.037326906222612</v>
      </c>
      <c r="I462" s="7">
        <f t="shared" si="94"/>
        <v>38752.15588957055</v>
      </c>
      <c r="J462" s="7">
        <f t="shared" si="95"/>
        <v>38752.15588957055</v>
      </c>
      <c r="K462" s="7">
        <f t="shared" si="89"/>
        <v>0.004901013226003014</v>
      </c>
      <c r="L462" s="30">
        <f t="shared" si="90"/>
        <v>257933.38222212123</v>
      </c>
      <c r="M462" s="10">
        <f t="shared" si="91"/>
        <v>77014.40812990452</v>
      </c>
      <c r="N462" s="31">
        <f t="shared" si="92"/>
        <v>334947.79035202577</v>
      </c>
      <c r="O462" s="7">
        <f t="shared" si="93"/>
        <v>38752.15588957055</v>
      </c>
      <c r="P462" s="7">
        <f t="shared" si="84"/>
        <v>38752.15588957055</v>
      </c>
      <c r="Q462" s="7">
        <f t="shared" si="85"/>
        <v>0.004901013226003014</v>
      </c>
    </row>
    <row r="463" spans="1:17" s="4" customFormat="1" ht="12.75">
      <c r="A463" s="25" t="s">
        <v>490</v>
      </c>
      <c r="B463" s="26" t="s">
        <v>251</v>
      </c>
      <c r="C463" s="58">
        <v>1553</v>
      </c>
      <c r="D463" s="63">
        <v>2792182</v>
      </c>
      <c r="E463" s="27">
        <v>230600</v>
      </c>
      <c r="F463" s="28">
        <f t="shared" si="86"/>
        <v>18804.243911535126</v>
      </c>
      <c r="G463" s="29">
        <f t="shared" si="87"/>
        <v>0.0008948138638594024</v>
      </c>
      <c r="H463" s="7">
        <f t="shared" si="88"/>
        <v>12.108334778837815</v>
      </c>
      <c r="I463" s="7">
        <f t="shared" si="94"/>
        <v>3274.2439115351262</v>
      </c>
      <c r="J463" s="7">
        <f t="shared" si="95"/>
        <v>3274.2439115351262</v>
      </c>
      <c r="K463" s="7">
        <f t="shared" si="89"/>
        <v>0.00041409599923477523</v>
      </c>
      <c r="L463" s="30">
        <f t="shared" si="90"/>
        <v>41927.31536626959</v>
      </c>
      <c r="M463" s="10">
        <f t="shared" si="91"/>
        <v>6507.094924948076</v>
      </c>
      <c r="N463" s="31">
        <f t="shared" si="92"/>
        <v>48434.41029121767</v>
      </c>
      <c r="O463" s="7">
        <f t="shared" si="93"/>
        <v>3274.2439115351262</v>
      </c>
      <c r="P463" s="7">
        <f t="shared" si="84"/>
        <v>3274.2439115351262</v>
      </c>
      <c r="Q463" s="7">
        <f t="shared" si="85"/>
        <v>0.00041409599923477523</v>
      </c>
    </row>
    <row r="464" spans="1:17" s="4" customFormat="1" ht="12.75">
      <c r="A464" s="25" t="s">
        <v>487</v>
      </c>
      <c r="B464" s="26" t="s">
        <v>179</v>
      </c>
      <c r="C464" s="58">
        <v>15722</v>
      </c>
      <c r="D464" s="63">
        <v>16267823</v>
      </c>
      <c r="E464" s="27">
        <v>747700</v>
      </c>
      <c r="F464" s="28">
        <f t="shared" si="86"/>
        <v>342065.9531978066</v>
      </c>
      <c r="G464" s="29">
        <f t="shared" si="87"/>
        <v>0.01627746155153392</v>
      </c>
      <c r="H464" s="7">
        <f t="shared" si="88"/>
        <v>21.757152601310686</v>
      </c>
      <c r="I464" s="7">
        <f t="shared" si="94"/>
        <v>184845.9531978066</v>
      </c>
      <c r="J464" s="7">
        <f t="shared" si="95"/>
        <v>184845.9531978066</v>
      </c>
      <c r="K464" s="7">
        <f t="shared" si="89"/>
        <v>0.023377601596596586</v>
      </c>
      <c r="L464" s="30">
        <f t="shared" si="90"/>
        <v>762695.2279102413</v>
      </c>
      <c r="M464" s="10">
        <f t="shared" si="91"/>
        <v>367355.0891285617</v>
      </c>
      <c r="N464" s="31">
        <f t="shared" si="92"/>
        <v>1130050.3170388031</v>
      </c>
      <c r="O464" s="7">
        <f t="shared" si="93"/>
        <v>184845.9531978066</v>
      </c>
      <c r="P464" s="7">
        <f t="shared" si="84"/>
        <v>184845.9531978066</v>
      </c>
      <c r="Q464" s="7">
        <f t="shared" si="85"/>
        <v>0.023377601596596586</v>
      </c>
    </row>
    <row r="465" spans="1:17" s="4" customFormat="1" ht="12.75">
      <c r="A465" s="25" t="s">
        <v>487</v>
      </c>
      <c r="B465" s="26" t="s">
        <v>180</v>
      </c>
      <c r="C465" s="58">
        <v>1189</v>
      </c>
      <c r="D465" s="63">
        <v>2555779</v>
      </c>
      <c r="E465" s="27">
        <v>187450</v>
      </c>
      <c r="F465" s="28">
        <f t="shared" si="86"/>
        <v>16211.369597225927</v>
      </c>
      <c r="G465" s="29">
        <f t="shared" si="87"/>
        <v>0.000771430020584238</v>
      </c>
      <c r="H465" s="7">
        <f t="shared" si="88"/>
        <v>13.634457188583623</v>
      </c>
      <c r="I465" s="7">
        <f t="shared" si="94"/>
        <v>4321.3695972259275</v>
      </c>
      <c r="J465" s="7">
        <f t="shared" si="95"/>
        <v>4321.3695972259275</v>
      </c>
      <c r="K465" s="7">
        <f t="shared" si="89"/>
        <v>0.0005465267432037649</v>
      </c>
      <c r="L465" s="30">
        <f t="shared" si="90"/>
        <v>36146.05345578915</v>
      </c>
      <c r="M465" s="10">
        <f t="shared" si="91"/>
        <v>8588.10856328352</v>
      </c>
      <c r="N465" s="31">
        <f t="shared" si="92"/>
        <v>44734.16201907267</v>
      </c>
      <c r="O465" s="7">
        <f t="shared" si="93"/>
        <v>4321.3695972259275</v>
      </c>
      <c r="P465" s="7">
        <f t="shared" si="84"/>
        <v>4321.3695972259275</v>
      </c>
      <c r="Q465" s="7">
        <f t="shared" si="85"/>
        <v>0.0005465267432037649</v>
      </c>
    </row>
    <row r="466" spans="1:17" s="4" customFormat="1" ht="12.75">
      <c r="A466" s="25" t="s">
        <v>491</v>
      </c>
      <c r="B466" s="26" t="s">
        <v>307</v>
      </c>
      <c r="C466" s="58">
        <v>85</v>
      </c>
      <c r="D466" s="63">
        <v>130018</v>
      </c>
      <c r="E466" s="27">
        <v>7200</v>
      </c>
      <c r="F466" s="28">
        <f t="shared" si="86"/>
        <v>1534.9347222222223</v>
      </c>
      <c r="G466" s="29">
        <f t="shared" si="87"/>
        <v>7.304100478728039E-05</v>
      </c>
      <c r="H466" s="7">
        <f t="shared" si="88"/>
        <v>18.058055555555555</v>
      </c>
      <c r="I466" s="7">
        <f t="shared" si="94"/>
        <v>684.9347222222221</v>
      </c>
      <c r="J466" s="7">
        <f t="shared" si="95"/>
        <v>684.9347222222221</v>
      </c>
      <c r="K466" s="7">
        <f t="shared" si="89"/>
        <v>8.66241904611881E-05</v>
      </c>
      <c r="L466" s="30">
        <f t="shared" si="90"/>
        <v>3422.4025421075658</v>
      </c>
      <c r="M466" s="10">
        <f t="shared" si="91"/>
        <v>1361.2105192258912</v>
      </c>
      <c r="N466" s="31">
        <f t="shared" si="92"/>
        <v>4783.613061333457</v>
      </c>
      <c r="O466" s="7">
        <f t="shared" si="93"/>
        <v>684.9347222222221</v>
      </c>
      <c r="P466" s="7">
        <f t="shared" si="84"/>
        <v>684.9347222222221</v>
      </c>
      <c r="Q466" s="7">
        <f t="shared" si="85"/>
        <v>8.66241904611881E-05</v>
      </c>
    </row>
    <row r="467" spans="1:17" s="4" customFormat="1" ht="12.75">
      <c r="A467" s="25" t="s">
        <v>485</v>
      </c>
      <c r="B467" s="26" t="s">
        <v>117</v>
      </c>
      <c r="C467" s="59">
        <v>419</v>
      </c>
      <c r="D467" s="63">
        <v>659947</v>
      </c>
      <c r="E467" s="27">
        <v>111100</v>
      </c>
      <c r="F467" s="28">
        <f t="shared" si="86"/>
        <v>2488.90902790279</v>
      </c>
      <c r="G467" s="29">
        <f t="shared" si="87"/>
        <v>0.00011843657817510354</v>
      </c>
      <c r="H467" s="7">
        <f t="shared" si="88"/>
        <v>5.94011701170117</v>
      </c>
      <c r="I467" s="7">
        <f t="shared" si="94"/>
        <v>-1701.09097209721</v>
      </c>
      <c r="J467" s="7">
        <f t="shared" si="95"/>
        <v>0</v>
      </c>
      <c r="K467" s="7">
        <f t="shared" si="89"/>
        <v>0</v>
      </c>
      <c r="L467" s="30">
        <f t="shared" si="90"/>
        <v>5549.453316058197</v>
      </c>
      <c r="M467" s="10">
        <f t="shared" si="91"/>
        <v>0</v>
      </c>
      <c r="N467" s="31">
        <f t="shared" si="92"/>
        <v>5549.453316058197</v>
      </c>
      <c r="O467" s="7">
        <f t="shared" si="93"/>
        <v>-1701.09097209721</v>
      </c>
      <c r="P467" s="7">
        <f t="shared" si="84"/>
        <v>0</v>
      </c>
      <c r="Q467" s="7">
        <f t="shared" si="85"/>
        <v>0</v>
      </c>
    </row>
    <row r="468" spans="1:17" s="4" customFormat="1" ht="12.75">
      <c r="A468" s="25" t="s">
        <v>492</v>
      </c>
      <c r="B468" s="26" t="s">
        <v>328</v>
      </c>
      <c r="C468" s="58">
        <v>260</v>
      </c>
      <c r="D468" s="63">
        <v>247648</v>
      </c>
      <c r="E468" s="27">
        <v>20700</v>
      </c>
      <c r="F468" s="28">
        <f t="shared" si="86"/>
        <v>3110.5545893719805</v>
      </c>
      <c r="G468" s="29">
        <f t="shared" si="87"/>
        <v>0.0001480180423076799</v>
      </c>
      <c r="H468" s="7">
        <f t="shared" si="88"/>
        <v>11.96367149758454</v>
      </c>
      <c r="I468" s="7">
        <f t="shared" si="94"/>
        <v>510.5545893719805</v>
      </c>
      <c r="J468" s="7">
        <f t="shared" si="95"/>
        <v>510.5545893719805</v>
      </c>
      <c r="K468" s="7">
        <f t="shared" si="89"/>
        <v>6.457020874500678E-05</v>
      </c>
      <c r="L468" s="30">
        <f t="shared" si="90"/>
        <v>6935.519654294324</v>
      </c>
      <c r="M468" s="10">
        <f t="shared" si="91"/>
        <v>1014.6547621901938</v>
      </c>
      <c r="N468" s="31">
        <f t="shared" si="92"/>
        <v>7950.174416484518</v>
      </c>
      <c r="O468" s="7">
        <f t="shared" si="93"/>
        <v>510.5545893719805</v>
      </c>
      <c r="P468" s="7">
        <f t="shared" si="84"/>
        <v>510.5545893719805</v>
      </c>
      <c r="Q468" s="7">
        <f t="shared" si="85"/>
        <v>6.457020874500678E-05</v>
      </c>
    </row>
    <row r="469" spans="1:17" s="4" customFormat="1" ht="12.75">
      <c r="A469" s="25" t="s">
        <v>497</v>
      </c>
      <c r="B469" s="26" t="s">
        <v>463</v>
      </c>
      <c r="C469" s="58">
        <v>9589</v>
      </c>
      <c r="D469" s="63">
        <v>26362847</v>
      </c>
      <c r="E469" s="27">
        <v>2932900</v>
      </c>
      <c r="F469" s="28">
        <f t="shared" si="86"/>
        <v>86192.28063793515</v>
      </c>
      <c r="G469" s="29">
        <f t="shared" si="87"/>
        <v>0.004101523466475199</v>
      </c>
      <c r="H469" s="7">
        <f t="shared" si="88"/>
        <v>8.988662075079272</v>
      </c>
      <c r="I469" s="7">
        <f t="shared" si="94"/>
        <v>-9697.719362064858</v>
      </c>
      <c r="J469" s="7">
        <f t="shared" si="95"/>
        <v>0</v>
      </c>
      <c r="K469" s="7">
        <f t="shared" si="89"/>
        <v>0</v>
      </c>
      <c r="L469" s="30">
        <f t="shared" si="90"/>
        <v>192180.60292378423</v>
      </c>
      <c r="M469" s="10">
        <f t="shared" si="91"/>
        <v>0</v>
      </c>
      <c r="N469" s="31">
        <f t="shared" si="92"/>
        <v>192180.60292378423</v>
      </c>
      <c r="O469" s="7">
        <f t="shared" si="93"/>
        <v>-9697.719362064858</v>
      </c>
      <c r="P469" s="7">
        <f t="shared" si="84"/>
        <v>0</v>
      </c>
      <c r="Q469" s="7">
        <f t="shared" si="85"/>
        <v>0</v>
      </c>
    </row>
    <row r="470" spans="1:17" s="4" customFormat="1" ht="12.75">
      <c r="A470" s="25" t="s">
        <v>496</v>
      </c>
      <c r="B470" s="26" t="s">
        <v>434</v>
      </c>
      <c r="C470" s="58">
        <v>98</v>
      </c>
      <c r="D470" s="63">
        <v>295731</v>
      </c>
      <c r="E470" s="27">
        <v>20050</v>
      </c>
      <c r="F470" s="28">
        <f t="shared" si="86"/>
        <v>1445.468229426434</v>
      </c>
      <c r="G470" s="29">
        <f t="shared" si="87"/>
        <v>6.878367551197568E-05</v>
      </c>
      <c r="H470" s="7">
        <f t="shared" si="88"/>
        <v>14.749675810473816</v>
      </c>
      <c r="I470" s="7">
        <f t="shared" si="94"/>
        <v>465.46822942643394</v>
      </c>
      <c r="J470" s="7">
        <f t="shared" si="95"/>
        <v>465.46822942643394</v>
      </c>
      <c r="K470" s="7">
        <f t="shared" si="89"/>
        <v>5.886810414377797E-05</v>
      </c>
      <c r="L470" s="30">
        <f t="shared" si="90"/>
        <v>3222.921516664045</v>
      </c>
      <c r="M470" s="10">
        <f t="shared" si="91"/>
        <v>925.052022775311</v>
      </c>
      <c r="N470" s="31">
        <f t="shared" si="92"/>
        <v>4147.9735394393565</v>
      </c>
      <c r="O470" s="7">
        <f t="shared" si="93"/>
        <v>465.46822942643394</v>
      </c>
      <c r="P470" s="7">
        <f t="shared" si="84"/>
        <v>465.46822942643394</v>
      </c>
      <c r="Q470" s="7">
        <f t="shared" si="85"/>
        <v>5.886810414377797E-05</v>
      </c>
    </row>
    <row r="471" spans="1:17" s="4" customFormat="1" ht="12.75">
      <c r="A471" s="25" t="s">
        <v>493</v>
      </c>
      <c r="B471" s="26" t="s">
        <v>338</v>
      </c>
      <c r="C471" s="58">
        <v>1877</v>
      </c>
      <c r="D471" s="63">
        <v>3718667</v>
      </c>
      <c r="E471" s="27">
        <v>328750</v>
      </c>
      <c r="F471" s="28">
        <f t="shared" si="86"/>
        <v>21231.75044562738</v>
      </c>
      <c r="G471" s="29">
        <f t="shared" si="87"/>
        <v>0.0010103285589215397</v>
      </c>
      <c r="H471" s="7">
        <f t="shared" si="88"/>
        <v>11.311534600760456</v>
      </c>
      <c r="I471" s="7">
        <f t="shared" si="94"/>
        <v>2461.750445627377</v>
      </c>
      <c r="J471" s="7">
        <f t="shared" si="95"/>
        <v>2461.750445627377</v>
      </c>
      <c r="K471" s="7">
        <f t="shared" si="89"/>
        <v>0.0003113393620607747</v>
      </c>
      <c r="L471" s="30">
        <f t="shared" si="90"/>
        <v>47339.8611983374</v>
      </c>
      <c r="M471" s="10">
        <f t="shared" si="91"/>
        <v>4892.379512349814</v>
      </c>
      <c r="N471" s="31">
        <f t="shared" si="92"/>
        <v>52232.24071068721</v>
      </c>
      <c r="O471" s="7">
        <f t="shared" si="93"/>
        <v>2461.750445627377</v>
      </c>
      <c r="P471" s="7">
        <f t="shared" si="84"/>
        <v>2461.750445627377</v>
      </c>
      <c r="Q471" s="7">
        <f t="shared" si="85"/>
        <v>0.0003113393620607747</v>
      </c>
    </row>
    <row r="472" spans="1:17" s="4" customFormat="1" ht="12.75">
      <c r="A472" s="25" t="s">
        <v>494</v>
      </c>
      <c r="B472" s="26" t="s">
        <v>514</v>
      </c>
      <c r="C472" s="58">
        <v>60</v>
      </c>
      <c r="D472" s="63">
        <v>175542</v>
      </c>
      <c r="E472" s="27">
        <v>17950</v>
      </c>
      <c r="F472" s="28">
        <f t="shared" si="86"/>
        <v>586.7699164345404</v>
      </c>
      <c r="G472" s="29">
        <f t="shared" si="87"/>
        <v>2.7921880751566262E-05</v>
      </c>
      <c r="H472" s="7">
        <f t="shared" si="88"/>
        <v>9.77949860724234</v>
      </c>
      <c r="I472" s="7">
        <f t="shared" si="94"/>
        <v>-13.230083565459587</v>
      </c>
      <c r="J472" s="7">
        <f t="shared" si="95"/>
        <v>0</v>
      </c>
      <c r="K472" s="7">
        <f t="shared" si="89"/>
        <v>0</v>
      </c>
      <c r="L472" s="30">
        <f t="shared" si="90"/>
        <v>1308.3050533448552</v>
      </c>
      <c r="M472" s="10">
        <f t="shared" si="91"/>
        <v>0</v>
      </c>
      <c r="N472" s="31">
        <f t="shared" si="92"/>
        <v>1308.3050533448552</v>
      </c>
      <c r="O472" s="7">
        <f t="shared" si="93"/>
        <v>-13.230083565459587</v>
      </c>
      <c r="P472" s="7">
        <f t="shared" si="84"/>
        <v>0</v>
      </c>
      <c r="Q472" s="7">
        <f t="shared" si="85"/>
        <v>0</v>
      </c>
    </row>
    <row r="473" spans="1:17" s="4" customFormat="1" ht="12.75">
      <c r="A473" s="25" t="s">
        <v>487</v>
      </c>
      <c r="B473" s="26" t="s">
        <v>181</v>
      </c>
      <c r="C473" s="58">
        <v>3474</v>
      </c>
      <c r="D473" s="63">
        <v>3002714</v>
      </c>
      <c r="E473" s="27">
        <v>265600</v>
      </c>
      <c r="F473" s="28">
        <f t="shared" si="86"/>
        <v>39274.95646084337</v>
      </c>
      <c r="G473" s="29">
        <f t="shared" si="87"/>
        <v>0.0018689278712279806</v>
      </c>
      <c r="H473" s="7">
        <f t="shared" si="88"/>
        <v>11.305399096385543</v>
      </c>
      <c r="I473" s="7">
        <f t="shared" si="94"/>
        <v>4534.956460843375</v>
      </c>
      <c r="J473" s="7">
        <f t="shared" si="95"/>
        <v>4534.956460843375</v>
      </c>
      <c r="K473" s="7">
        <f t="shared" si="89"/>
        <v>0.0005735392285600012</v>
      </c>
      <c r="L473" s="30">
        <f t="shared" si="90"/>
        <v>87570.31089775181</v>
      </c>
      <c r="M473" s="10">
        <f t="shared" si="91"/>
        <v>9012.582131481757</v>
      </c>
      <c r="N473" s="31">
        <f t="shared" si="92"/>
        <v>96582.89302923357</v>
      </c>
      <c r="O473" s="7">
        <f t="shared" si="93"/>
        <v>4534.956460843375</v>
      </c>
      <c r="P473" s="7">
        <f t="shared" si="84"/>
        <v>4534.956460843375</v>
      </c>
      <c r="Q473" s="7">
        <f t="shared" si="85"/>
        <v>0.0005735392285600012</v>
      </c>
    </row>
    <row r="474" spans="1:17" s="4" customFormat="1" ht="12.75">
      <c r="A474" s="25" t="s">
        <v>490</v>
      </c>
      <c r="B474" s="26" t="s">
        <v>252</v>
      </c>
      <c r="C474" s="58">
        <v>1812</v>
      </c>
      <c r="D474" s="63">
        <v>1382216</v>
      </c>
      <c r="E474" s="27">
        <v>95750</v>
      </c>
      <c r="F474" s="28">
        <f t="shared" si="86"/>
        <v>26157.445347258486</v>
      </c>
      <c r="G474" s="29">
        <f t="shared" si="87"/>
        <v>0.0012447213964031543</v>
      </c>
      <c r="H474" s="7">
        <f t="shared" si="88"/>
        <v>14.435676240208878</v>
      </c>
      <c r="I474" s="7">
        <f t="shared" si="94"/>
        <v>8037.445347258486</v>
      </c>
      <c r="J474" s="7">
        <f t="shared" si="95"/>
        <v>8037.445347258486</v>
      </c>
      <c r="K474" s="7">
        <f t="shared" si="89"/>
        <v>0.0010165015351001874</v>
      </c>
      <c r="L474" s="30">
        <f t="shared" si="90"/>
        <v>58322.550239720615</v>
      </c>
      <c r="M474" s="10">
        <f t="shared" si="91"/>
        <v>15973.281539728732</v>
      </c>
      <c r="N474" s="31">
        <f t="shared" si="92"/>
        <v>74295.83177944935</v>
      </c>
      <c r="O474" s="7">
        <f t="shared" si="93"/>
        <v>8037.445347258486</v>
      </c>
      <c r="P474" s="7">
        <f t="shared" si="84"/>
        <v>8037.445347258486</v>
      </c>
      <c r="Q474" s="7">
        <f t="shared" si="85"/>
        <v>0.0010165015351001874</v>
      </c>
    </row>
    <row r="475" spans="1:17" s="4" customFormat="1" ht="12.75">
      <c r="A475" s="25" t="s">
        <v>484</v>
      </c>
      <c r="B475" s="26" t="s">
        <v>97</v>
      </c>
      <c r="C475" s="58">
        <v>17494</v>
      </c>
      <c r="D475" s="63">
        <v>30325154</v>
      </c>
      <c r="E475" s="27">
        <v>1838750</v>
      </c>
      <c r="F475" s="28">
        <f t="shared" si="86"/>
        <v>288515.70038123726</v>
      </c>
      <c r="G475" s="29">
        <f t="shared" si="87"/>
        <v>0.013729233137838004</v>
      </c>
      <c r="H475" s="7">
        <f t="shared" si="88"/>
        <v>16.49226594153637</v>
      </c>
      <c r="I475" s="7">
        <f t="shared" si="94"/>
        <v>113575.70038123726</v>
      </c>
      <c r="J475" s="7">
        <f t="shared" si="95"/>
        <v>113575.70038123726</v>
      </c>
      <c r="K475" s="7">
        <f t="shared" si="89"/>
        <v>0.014364001097312059</v>
      </c>
      <c r="L475" s="30">
        <f t="shared" si="90"/>
        <v>643295.6738337023</v>
      </c>
      <c r="M475" s="10">
        <f t="shared" si="91"/>
        <v>225715.57999833624</v>
      </c>
      <c r="N475" s="31">
        <f t="shared" si="92"/>
        <v>869011.2538320386</v>
      </c>
      <c r="O475" s="7">
        <f t="shared" si="93"/>
        <v>113575.70038123726</v>
      </c>
      <c r="P475" s="7">
        <f t="shared" si="84"/>
        <v>113575.70038123726</v>
      </c>
      <c r="Q475" s="7">
        <f t="shared" si="85"/>
        <v>0.014364001097312059</v>
      </c>
    </row>
    <row r="476" spans="1:17" s="4" customFormat="1" ht="12.75">
      <c r="A476" s="9" t="s">
        <v>483</v>
      </c>
      <c r="B476" s="26" t="s">
        <v>70</v>
      </c>
      <c r="C476" s="8">
        <v>549</v>
      </c>
      <c r="D476" s="63">
        <v>480320</v>
      </c>
      <c r="E476" s="27">
        <v>28900</v>
      </c>
      <c r="F476" s="28">
        <f t="shared" si="86"/>
        <v>9124.417993079585</v>
      </c>
      <c r="G476" s="29">
        <f t="shared" si="87"/>
        <v>0.0004341921833319412</v>
      </c>
      <c r="H476" s="7">
        <f t="shared" si="88"/>
        <v>16.620069204152248</v>
      </c>
      <c r="I476" s="7">
        <f t="shared" si="94"/>
        <v>3634.417993079584</v>
      </c>
      <c r="J476" s="7">
        <f t="shared" si="95"/>
        <v>3634.417993079584</v>
      </c>
      <c r="K476" s="7">
        <f t="shared" si="89"/>
        <v>0.0004596474762246774</v>
      </c>
      <c r="L476" s="30">
        <f t="shared" si="90"/>
        <v>20344.468649166825</v>
      </c>
      <c r="M476" s="10">
        <f t="shared" si="91"/>
        <v>7222.889777573133</v>
      </c>
      <c r="N476" s="31">
        <f t="shared" si="92"/>
        <v>27567.358426739956</v>
      </c>
      <c r="O476" s="7">
        <f t="shared" si="93"/>
        <v>3634.417993079584</v>
      </c>
      <c r="P476" s="7">
        <f aca="true" t="shared" si="96" ref="P476:P499">IF(O476&gt;0,O476,0)</f>
        <v>3634.417993079584</v>
      </c>
      <c r="Q476" s="7">
        <f aca="true" t="shared" si="97" ref="Q476:Q499">P476/$P$500</f>
        <v>0.0004596474762246774</v>
      </c>
    </row>
    <row r="477" spans="1:17" s="4" customFormat="1" ht="12.75">
      <c r="A477" s="9" t="s">
        <v>483</v>
      </c>
      <c r="B477" s="26" t="s">
        <v>71</v>
      </c>
      <c r="C477" s="8">
        <v>62</v>
      </c>
      <c r="D477" s="63">
        <v>167084</v>
      </c>
      <c r="E477" s="27">
        <v>17900</v>
      </c>
      <c r="F477" s="28">
        <f t="shared" si="86"/>
        <v>578.7267039106146</v>
      </c>
      <c r="G477" s="29">
        <f t="shared" si="87"/>
        <v>2.7539138530701885E-05</v>
      </c>
      <c r="H477" s="7">
        <f t="shared" si="88"/>
        <v>9.334301675977654</v>
      </c>
      <c r="I477" s="7">
        <f t="shared" si="94"/>
        <v>-41.27329608938544</v>
      </c>
      <c r="J477" s="7">
        <f t="shared" si="95"/>
        <v>0</v>
      </c>
      <c r="K477" s="7">
        <f t="shared" si="89"/>
        <v>0</v>
      </c>
      <c r="L477" s="30">
        <f t="shared" si="90"/>
        <v>1290.371319362512</v>
      </c>
      <c r="M477" s="10">
        <f t="shared" si="91"/>
        <v>0</v>
      </c>
      <c r="N477" s="31">
        <f t="shared" si="92"/>
        <v>1290.371319362512</v>
      </c>
      <c r="O477" s="7">
        <f t="shared" si="93"/>
        <v>-41.27329608938544</v>
      </c>
      <c r="P477" s="7">
        <f t="shared" si="96"/>
        <v>0</v>
      </c>
      <c r="Q477" s="7">
        <f t="shared" si="97"/>
        <v>0</v>
      </c>
    </row>
    <row r="478" spans="1:17" s="4" customFormat="1" ht="12.75">
      <c r="A478" s="9" t="s">
        <v>483</v>
      </c>
      <c r="B478" s="26" t="s">
        <v>72</v>
      </c>
      <c r="C478" s="8">
        <v>228</v>
      </c>
      <c r="D478" s="63">
        <v>565524</v>
      </c>
      <c r="E478" s="27">
        <v>42250</v>
      </c>
      <c r="F478" s="28">
        <f t="shared" si="86"/>
        <v>3051.821822485207</v>
      </c>
      <c r="G478" s="29">
        <f t="shared" si="87"/>
        <v>0.00014522320012628977</v>
      </c>
      <c r="H478" s="7">
        <f t="shared" si="88"/>
        <v>13.385183431952663</v>
      </c>
      <c r="I478" s="7">
        <f t="shared" si="94"/>
        <v>771.8218224852072</v>
      </c>
      <c r="J478" s="7">
        <f t="shared" si="95"/>
        <v>771.8218224852072</v>
      </c>
      <c r="K478" s="7">
        <f t="shared" si="89"/>
        <v>9.76128649692958E-05</v>
      </c>
      <c r="L478" s="30">
        <f t="shared" si="90"/>
        <v>6804.564788404462</v>
      </c>
      <c r="M478" s="10">
        <f t="shared" si="91"/>
        <v>1533.886295509047</v>
      </c>
      <c r="N478" s="31">
        <f t="shared" si="92"/>
        <v>8338.45108391351</v>
      </c>
      <c r="O478" s="7">
        <f t="shared" si="93"/>
        <v>771.8218224852072</v>
      </c>
      <c r="P478" s="7">
        <f t="shared" si="96"/>
        <v>771.8218224852072</v>
      </c>
      <c r="Q478" s="7">
        <f t="shared" si="97"/>
        <v>9.76128649692958E-05</v>
      </c>
    </row>
    <row r="479" spans="1:17" s="4" customFormat="1" ht="12.75">
      <c r="A479" s="25" t="s">
        <v>489</v>
      </c>
      <c r="B479" s="26" t="s">
        <v>515</v>
      </c>
      <c r="C479" s="58">
        <v>718</v>
      </c>
      <c r="D479" s="63">
        <v>2060924</v>
      </c>
      <c r="E479" s="27">
        <v>213800</v>
      </c>
      <c r="F479" s="28">
        <f t="shared" si="86"/>
        <v>6921.157305893358</v>
      </c>
      <c r="G479" s="29">
        <f t="shared" si="87"/>
        <v>0.0003293483928628522</v>
      </c>
      <c r="H479" s="7">
        <f t="shared" si="88"/>
        <v>9.639494855004678</v>
      </c>
      <c r="I479" s="7">
        <f t="shared" si="94"/>
        <v>-258.8426941066414</v>
      </c>
      <c r="J479" s="7">
        <f t="shared" si="95"/>
        <v>0</v>
      </c>
      <c r="K479" s="7">
        <f t="shared" si="89"/>
        <v>0</v>
      </c>
      <c r="L479" s="30">
        <f t="shared" si="90"/>
        <v>15431.917732450946</v>
      </c>
      <c r="M479" s="10">
        <f t="shared" si="91"/>
        <v>0</v>
      </c>
      <c r="N479" s="31">
        <f t="shared" si="92"/>
        <v>15431.917732450946</v>
      </c>
      <c r="O479" s="7">
        <f t="shared" si="93"/>
        <v>-258.8426941066414</v>
      </c>
      <c r="P479" s="7">
        <f t="shared" si="96"/>
        <v>0</v>
      </c>
      <c r="Q479" s="7">
        <f t="shared" si="97"/>
        <v>0</v>
      </c>
    </row>
    <row r="480" spans="1:17" s="4" customFormat="1" ht="12.75">
      <c r="A480" s="25" t="s">
        <v>489</v>
      </c>
      <c r="B480" s="26" t="s">
        <v>216</v>
      </c>
      <c r="C480" s="58">
        <v>2300</v>
      </c>
      <c r="D480" s="63">
        <v>2685275</v>
      </c>
      <c r="E480" s="27">
        <v>182550</v>
      </c>
      <c r="F480" s="28">
        <f t="shared" si="86"/>
        <v>33832.552725280744</v>
      </c>
      <c r="G480" s="29">
        <f t="shared" si="87"/>
        <v>0.0016099470614590612</v>
      </c>
      <c r="H480" s="7">
        <f t="shared" si="88"/>
        <v>14.709805532730758</v>
      </c>
      <c r="I480" s="7">
        <f t="shared" si="94"/>
        <v>10832.552725280744</v>
      </c>
      <c r="J480" s="7">
        <f t="shared" si="95"/>
        <v>10832.552725280744</v>
      </c>
      <c r="K480" s="7">
        <f t="shared" si="89"/>
        <v>0.001370000789872552</v>
      </c>
      <c r="L480" s="30">
        <f t="shared" si="90"/>
        <v>75435.53010863847</v>
      </c>
      <c r="M480" s="10">
        <f t="shared" si="91"/>
        <v>21528.160628038957</v>
      </c>
      <c r="N480" s="31">
        <f t="shared" si="92"/>
        <v>96963.69073667742</v>
      </c>
      <c r="O480" s="7">
        <f t="shared" si="93"/>
        <v>10832.552725280744</v>
      </c>
      <c r="P480" s="7">
        <f t="shared" si="96"/>
        <v>10832.552725280744</v>
      </c>
      <c r="Q480" s="7">
        <f t="shared" si="97"/>
        <v>0.001370000789872552</v>
      </c>
    </row>
    <row r="481" spans="1:17" s="4" customFormat="1" ht="12.75">
      <c r="A481" s="25" t="s">
        <v>496</v>
      </c>
      <c r="B481" s="26" t="s">
        <v>435</v>
      </c>
      <c r="C481" s="58">
        <v>487</v>
      </c>
      <c r="D481" s="63">
        <v>834353</v>
      </c>
      <c r="E481" s="27">
        <v>68050</v>
      </c>
      <c r="F481" s="28">
        <f t="shared" si="86"/>
        <v>5971.049390154299</v>
      </c>
      <c r="G481" s="29">
        <f t="shared" si="87"/>
        <v>0.00028413680450197425</v>
      </c>
      <c r="H481" s="7">
        <f t="shared" si="88"/>
        <v>12.260881704628948</v>
      </c>
      <c r="I481" s="7">
        <f t="shared" si="94"/>
        <v>1101.049390154298</v>
      </c>
      <c r="J481" s="7">
        <f t="shared" si="95"/>
        <v>1101.049390154298</v>
      </c>
      <c r="K481" s="7">
        <f t="shared" si="89"/>
        <v>0.00013925051393285382</v>
      </c>
      <c r="L481" s="30">
        <f t="shared" si="90"/>
        <v>13313.48774384905</v>
      </c>
      <c r="M481" s="10">
        <f t="shared" si="91"/>
        <v>2188.179345328942</v>
      </c>
      <c r="N481" s="31">
        <f t="shared" si="92"/>
        <v>15501.66708917799</v>
      </c>
      <c r="O481" s="7">
        <f t="shared" si="93"/>
        <v>1101.049390154298</v>
      </c>
      <c r="P481" s="7">
        <f t="shared" si="96"/>
        <v>1101.049390154298</v>
      </c>
      <c r="Q481" s="7">
        <f t="shared" si="97"/>
        <v>0.00013925051393285382</v>
      </c>
    </row>
    <row r="482" spans="1:17" s="4" customFormat="1" ht="12.75">
      <c r="A482" s="25" t="s">
        <v>496</v>
      </c>
      <c r="B482" s="26" t="s">
        <v>436</v>
      </c>
      <c r="C482" s="58">
        <v>220</v>
      </c>
      <c r="D482" s="63">
        <v>205729</v>
      </c>
      <c r="E482" s="27">
        <v>13150</v>
      </c>
      <c r="F482" s="28">
        <f t="shared" si="86"/>
        <v>3441.853992395437</v>
      </c>
      <c r="G482" s="29">
        <f t="shared" si="87"/>
        <v>0.0001637831696006672</v>
      </c>
      <c r="H482" s="7">
        <f t="shared" si="88"/>
        <v>15.644790874524714</v>
      </c>
      <c r="I482" s="7">
        <f t="shared" si="94"/>
        <v>1241.8539923954372</v>
      </c>
      <c r="J482" s="7">
        <f t="shared" si="95"/>
        <v>1241.8539923954372</v>
      </c>
      <c r="K482" s="7">
        <f t="shared" si="89"/>
        <v>0.00015705817397201156</v>
      </c>
      <c r="L482" s="30">
        <f t="shared" si="90"/>
        <v>7674.2089957307235</v>
      </c>
      <c r="M482" s="10">
        <f t="shared" si="91"/>
        <v>2468.0085020465535</v>
      </c>
      <c r="N482" s="31">
        <f t="shared" si="92"/>
        <v>10142.217497777277</v>
      </c>
      <c r="O482" s="7">
        <f t="shared" si="93"/>
        <v>1241.8539923954372</v>
      </c>
      <c r="P482" s="7">
        <f t="shared" si="96"/>
        <v>1241.8539923954372</v>
      </c>
      <c r="Q482" s="7">
        <f t="shared" si="97"/>
        <v>0.00015705817397201156</v>
      </c>
    </row>
    <row r="483" spans="1:17" s="4" customFormat="1" ht="12.75">
      <c r="A483" s="25" t="s">
        <v>492</v>
      </c>
      <c r="B483" s="26" t="s">
        <v>329</v>
      </c>
      <c r="C483" s="58">
        <v>150</v>
      </c>
      <c r="D483" s="63">
        <v>457672</v>
      </c>
      <c r="E483" s="27">
        <v>55650</v>
      </c>
      <c r="F483" s="28">
        <f t="shared" si="86"/>
        <v>1233.6172506738544</v>
      </c>
      <c r="G483" s="29">
        <f t="shared" si="87"/>
        <v>5.870258989365389E-05</v>
      </c>
      <c r="H483" s="7">
        <f t="shared" si="88"/>
        <v>8.224115004492363</v>
      </c>
      <c r="I483" s="7">
        <f t="shared" si="94"/>
        <v>-266.38274932614553</v>
      </c>
      <c r="J483" s="7">
        <f t="shared" si="95"/>
        <v>0</v>
      </c>
      <c r="K483" s="7">
        <f t="shared" si="89"/>
        <v>0</v>
      </c>
      <c r="L483" s="30">
        <f t="shared" si="90"/>
        <v>2750.563104456705</v>
      </c>
      <c r="M483" s="10">
        <f t="shared" si="91"/>
        <v>0</v>
      </c>
      <c r="N483" s="31">
        <f t="shared" si="92"/>
        <v>2750.563104456705</v>
      </c>
      <c r="O483" s="7">
        <f t="shared" si="93"/>
        <v>-266.38274932614553</v>
      </c>
      <c r="P483" s="7">
        <f t="shared" si="96"/>
        <v>0</v>
      </c>
      <c r="Q483" s="7">
        <f t="shared" si="97"/>
        <v>0</v>
      </c>
    </row>
    <row r="484" spans="1:17" s="4" customFormat="1" ht="12.75">
      <c r="A484" s="25" t="s">
        <v>485</v>
      </c>
      <c r="B484" s="26" t="s">
        <v>118</v>
      </c>
      <c r="C484" s="59">
        <v>4116</v>
      </c>
      <c r="D484" s="63">
        <v>4543042</v>
      </c>
      <c r="E484" s="27">
        <v>272700</v>
      </c>
      <c r="F484" s="28">
        <f t="shared" si="86"/>
        <v>68570.44690869086</v>
      </c>
      <c r="G484" s="29">
        <f t="shared" si="87"/>
        <v>0.0032629754662612544</v>
      </c>
      <c r="H484" s="7">
        <f t="shared" si="88"/>
        <v>16.6594866153282</v>
      </c>
      <c r="I484" s="7">
        <f t="shared" si="94"/>
        <v>27410.446908690865</v>
      </c>
      <c r="J484" s="7">
        <f t="shared" si="95"/>
        <v>27410.446908690865</v>
      </c>
      <c r="K484" s="7">
        <f t="shared" si="89"/>
        <v>0.0034666190756706336</v>
      </c>
      <c r="L484" s="30">
        <f t="shared" si="90"/>
        <v>152889.67564301408</v>
      </c>
      <c r="M484" s="10">
        <f t="shared" si="91"/>
        <v>54474.37172952578</v>
      </c>
      <c r="N484" s="31">
        <f t="shared" si="92"/>
        <v>207364.04737253988</v>
      </c>
      <c r="O484" s="7">
        <f t="shared" si="93"/>
        <v>27410.446908690865</v>
      </c>
      <c r="P484" s="7">
        <f t="shared" si="96"/>
        <v>27410.446908690865</v>
      </c>
      <c r="Q484" s="7">
        <f t="shared" si="97"/>
        <v>0.0034666190756706336</v>
      </c>
    </row>
    <row r="485" spans="1:17" s="4" customFormat="1" ht="12.75">
      <c r="A485" s="25" t="s">
        <v>484</v>
      </c>
      <c r="B485" s="26" t="s">
        <v>98</v>
      </c>
      <c r="C485" s="58">
        <v>17001</v>
      </c>
      <c r="D485" s="63">
        <v>24999624</v>
      </c>
      <c r="E485" s="27">
        <v>1788800</v>
      </c>
      <c r="F485" s="28">
        <f t="shared" si="86"/>
        <v>237599.84773255815</v>
      </c>
      <c r="G485" s="29">
        <f t="shared" si="87"/>
        <v>0.011306364605893869</v>
      </c>
      <c r="H485" s="7">
        <f t="shared" si="88"/>
        <v>13.97563953488372</v>
      </c>
      <c r="I485" s="7">
        <f t="shared" si="94"/>
        <v>67589.84773255813</v>
      </c>
      <c r="J485" s="7">
        <f t="shared" si="95"/>
        <v>67589.84773255813</v>
      </c>
      <c r="K485" s="7">
        <f t="shared" si="89"/>
        <v>0.008548137002358354</v>
      </c>
      <c r="L485" s="30">
        <f t="shared" si="90"/>
        <v>529769.9707431277</v>
      </c>
      <c r="M485" s="10">
        <f t="shared" si="91"/>
        <v>134325.22653828072</v>
      </c>
      <c r="N485" s="31">
        <f t="shared" si="92"/>
        <v>664095.1972814085</v>
      </c>
      <c r="O485" s="7">
        <f t="shared" si="93"/>
        <v>67589.84773255813</v>
      </c>
      <c r="P485" s="7">
        <f t="shared" si="96"/>
        <v>67589.84773255813</v>
      </c>
      <c r="Q485" s="7">
        <f t="shared" si="97"/>
        <v>0.008548137002358354</v>
      </c>
    </row>
    <row r="486" spans="1:17" s="4" customFormat="1" ht="12.75">
      <c r="A486" s="25" t="s">
        <v>487</v>
      </c>
      <c r="B486" s="26" t="s">
        <v>182</v>
      </c>
      <c r="C486" s="58">
        <v>2575</v>
      </c>
      <c r="D486" s="63">
        <v>2819149</v>
      </c>
      <c r="E486" s="27">
        <v>208400</v>
      </c>
      <c r="F486" s="28">
        <f t="shared" si="86"/>
        <v>34833.53490882918</v>
      </c>
      <c r="G486" s="29">
        <f t="shared" si="87"/>
        <v>0.001657579539506527</v>
      </c>
      <c r="H486" s="7">
        <f t="shared" si="88"/>
        <v>13.527586372360844</v>
      </c>
      <c r="I486" s="7">
        <f t="shared" si="94"/>
        <v>9083.534908829173</v>
      </c>
      <c r="J486" s="7">
        <f t="shared" si="95"/>
        <v>9083.534908829173</v>
      </c>
      <c r="K486" s="7">
        <f t="shared" si="89"/>
        <v>0.0011488012397011757</v>
      </c>
      <c r="L486" s="30">
        <f t="shared" si="90"/>
        <v>77667.39307973658</v>
      </c>
      <c r="M486" s="10">
        <f t="shared" si="91"/>
        <v>18052.236028475512</v>
      </c>
      <c r="N486" s="31">
        <f t="shared" si="92"/>
        <v>95719.62910821209</v>
      </c>
      <c r="O486" s="7">
        <f t="shared" si="93"/>
        <v>9083.534908829173</v>
      </c>
      <c r="P486" s="7">
        <f t="shared" si="96"/>
        <v>9083.534908829173</v>
      </c>
      <c r="Q486" s="7">
        <f t="shared" si="97"/>
        <v>0.0011488012397011757</v>
      </c>
    </row>
    <row r="487" spans="1:17" s="4" customFormat="1" ht="12.75">
      <c r="A487" s="25" t="s">
        <v>491</v>
      </c>
      <c r="B487" s="26" t="s">
        <v>308</v>
      </c>
      <c r="C487" s="58">
        <v>407</v>
      </c>
      <c r="D487" s="63">
        <v>332082</v>
      </c>
      <c r="E487" s="27">
        <v>21400</v>
      </c>
      <c r="F487" s="28">
        <f t="shared" si="86"/>
        <v>6315.765140186916</v>
      </c>
      <c r="G487" s="29">
        <f t="shared" si="87"/>
        <v>0.00030054035859705073</v>
      </c>
      <c r="H487" s="7">
        <f t="shared" si="88"/>
        <v>15.517850467289719</v>
      </c>
      <c r="I487" s="7">
        <f t="shared" si="94"/>
        <v>2245.7651401869157</v>
      </c>
      <c r="J487" s="7">
        <f t="shared" si="95"/>
        <v>2245.7651401869157</v>
      </c>
      <c r="K487" s="7">
        <f t="shared" si="89"/>
        <v>0.000284023544029838</v>
      </c>
      <c r="L487" s="30">
        <f t="shared" si="90"/>
        <v>14082.091152278132</v>
      </c>
      <c r="M487" s="10">
        <f t="shared" si="91"/>
        <v>4463.139381538653</v>
      </c>
      <c r="N487" s="31">
        <f t="shared" si="92"/>
        <v>18545.230533816786</v>
      </c>
      <c r="O487" s="7">
        <f t="shared" si="93"/>
        <v>2245.7651401869157</v>
      </c>
      <c r="P487" s="7">
        <f t="shared" si="96"/>
        <v>2245.7651401869157</v>
      </c>
      <c r="Q487" s="7">
        <f t="shared" si="97"/>
        <v>0.000284023544029838</v>
      </c>
    </row>
    <row r="488" spans="1:17" s="4" customFormat="1" ht="12.75">
      <c r="A488" s="25" t="s">
        <v>487</v>
      </c>
      <c r="B488" s="26" t="s">
        <v>183</v>
      </c>
      <c r="C488" s="58">
        <v>7794</v>
      </c>
      <c r="D488" s="63">
        <v>8953313</v>
      </c>
      <c r="E488" s="27">
        <v>577600</v>
      </c>
      <c r="F488" s="28">
        <f t="shared" si="86"/>
        <v>120813.92230263157</v>
      </c>
      <c r="G488" s="29">
        <f t="shared" si="87"/>
        <v>0.005749019909134008</v>
      </c>
      <c r="H488" s="7">
        <f t="shared" si="88"/>
        <v>15.500888157894737</v>
      </c>
      <c r="I488" s="7">
        <f t="shared" si="94"/>
        <v>42873.92230263158</v>
      </c>
      <c r="J488" s="7">
        <f t="shared" si="95"/>
        <v>42873.92230263158</v>
      </c>
      <c r="K488" s="7">
        <f t="shared" si="89"/>
        <v>0.005422296009920174</v>
      </c>
      <c r="L488" s="30">
        <f t="shared" si="90"/>
        <v>269375.5433533355</v>
      </c>
      <c r="M488" s="10">
        <f t="shared" si="91"/>
        <v>85205.83370261818</v>
      </c>
      <c r="N488" s="31">
        <f t="shared" si="92"/>
        <v>354581.3770559537</v>
      </c>
      <c r="O488" s="7">
        <f t="shared" si="93"/>
        <v>42873.92230263158</v>
      </c>
      <c r="P488" s="7">
        <f t="shared" si="96"/>
        <v>42873.92230263158</v>
      </c>
      <c r="Q488" s="7">
        <f t="shared" si="97"/>
        <v>0.005422296009920174</v>
      </c>
    </row>
    <row r="489" spans="1:17" s="4" customFormat="1" ht="12.75">
      <c r="A489" s="25" t="s">
        <v>486</v>
      </c>
      <c r="B489" s="26" t="s">
        <v>155</v>
      </c>
      <c r="C489" s="58">
        <v>516</v>
      </c>
      <c r="D489" s="63">
        <v>1339009</v>
      </c>
      <c r="E489" s="27">
        <v>186150</v>
      </c>
      <c r="F489" s="28">
        <f t="shared" si="86"/>
        <v>3711.676841257051</v>
      </c>
      <c r="G489" s="29">
        <f t="shared" si="87"/>
        <v>0.00017662288956405827</v>
      </c>
      <c r="H489" s="7">
        <f t="shared" si="88"/>
        <v>7.19317217297878</v>
      </c>
      <c r="I489" s="7">
        <f t="shared" si="94"/>
        <v>-1448.3231587429493</v>
      </c>
      <c r="J489" s="7">
        <f t="shared" si="95"/>
        <v>0</v>
      </c>
      <c r="K489" s="7">
        <f t="shared" si="89"/>
        <v>0</v>
      </c>
      <c r="L489" s="30">
        <f t="shared" si="90"/>
        <v>8275.825722809363</v>
      </c>
      <c r="M489" s="10">
        <f t="shared" si="91"/>
        <v>0</v>
      </c>
      <c r="N489" s="31">
        <f t="shared" si="92"/>
        <v>8275.825722809363</v>
      </c>
      <c r="O489" s="7">
        <f t="shared" si="93"/>
        <v>-1448.3231587429493</v>
      </c>
      <c r="P489" s="7">
        <f t="shared" si="96"/>
        <v>0</v>
      </c>
      <c r="Q489" s="7">
        <f t="shared" si="97"/>
        <v>0</v>
      </c>
    </row>
    <row r="490" spans="1:17" s="4" customFormat="1" ht="12.75">
      <c r="A490" s="25" t="s">
        <v>495</v>
      </c>
      <c r="B490" s="26" t="s">
        <v>396</v>
      </c>
      <c r="C490" s="58">
        <v>3757</v>
      </c>
      <c r="D490" s="63">
        <v>3400284</v>
      </c>
      <c r="E490" s="27">
        <v>254050</v>
      </c>
      <c r="F490" s="28">
        <f t="shared" si="86"/>
        <v>50284.853328085024</v>
      </c>
      <c r="G490" s="29">
        <f t="shared" si="87"/>
        <v>0.0023928419622607296</v>
      </c>
      <c r="H490" s="7">
        <f t="shared" si="88"/>
        <v>13.38431017516237</v>
      </c>
      <c r="I490" s="7">
        <f t="shared" si="94"/>
        <v>12714.85332808502</v>
      </c>
      <c r="J490" s="7">
        <f t="shared" si="95"/>
        <v>12714.85332808502</v>
      </c>
      <c r="K490" s="7">
        <f t="shared" si="89"/>
        <v>0.0016080567105791468</v>
      </c>
      <c r="L490" s="30">
        <f t="shared" si="90"/>
        <v>112118.78092795465</v>
      </c>
      <c r="M490" s="10">
        <f t="shared" si="91"/>
        <v>25268.96584312503</v>
      </c>
      <c r="N490" s="31">
        <f t="shared" si="92"/>
        <v>137387.74677107966</v>
      </c>
      <c r="O490" s="7">
        <f t="shared" si="93"/>
        <v>12714.85332808502</v>
      </c>
      <c r="P490" s="7">
        <f t="shared" si="96"/>
        <v>12714.85332808502</v>
      </c>
      <c r="Q490" s="7">
        <f t="shared" si="97"/>
        <v>0.0016080567105791468</v>
      </c>
    </row>
    <row r="491" spans="1:17" s="4" customFormat="1" ht="12.75">
      <c r="A491" s="9" t="s">
        <v>483</v>
      </c>
      <c r="B491" s="26" t="s">
        <v>73</v>
      </c>
      <c r="C491" s="8">
        <v>224</v>
      </c>
      <c r="D491" s="63">
        <v>416934</v>
      </c>
      <c r="E491" s="27">
        <v>35600</v>
      </c>
      <c r="F491" s="28">
        <f t="shared" si="86"/>
        <v>2623.4049438202246</v>
      </c>
      <c r="G491" s="29">
        <f t="shared" si="87"/>
        <v>0.0001248366658766656</v>
      </c>
      <c r="H491" s="7">
        <f t="shared" si="88"/>
        <v>11.711629213483146</v>
      </c>
      <c r="I491" s="7">
        <f t="shared" si="94"/>
        <v>383.40494382022473</v>
      </c>
      <c r="J491" s="7">
        <f t="shared" si="95"/>
        <v>383.40494382022473</v>
      </c>
      <c r="K491" s="7">
        <f t="shared" si="89"/>
        <v>4.8489500969508196E-05</v>
      </c>
      <c r="L491" s="30">
        <f t="shared" si="90"/>
        <v>5849.33523147445</v>
      </c>
      <c r="M491" s="10">
        <f t="shared" si="91"/>
        <v>761.9628932784293</v>
      </c>
      <c r="N491" s="31">
        <f t="shared" si="92"/>
        <v>6611.298124752879</v>
      </c>
      <c r="O491" s="7">
        <f t="shared" si="93"/>
        <v>383.40494382022473</v>
      </c>
      <c r="P491" s="7">
        <f t="shared" si="96"/>
        <v>383.40494382022473</v>
      </c>
      <c r="Q491" s="7">
        <f t="shared" si="97"/>
        <v>4.8489500969508196E-05</v>
      </c>
    </row>
    <row r="492" spans="1:17" s="4" customFormat="1" ht="12.75">
      <c r="A492" s="25" t="s">
        <v>487</v>
      </c>
      <c r="B492" s="26" t="s">
        <v>184</v>
      </c>
      <c r="C492" s="58">
        <v>6092</v>
      </c>
      <c r="D492" s="63">
        <v>8446324</v>
      </c>
      <c r="E492" s="27">
        <v>606750</v>
      </c>
      <c r="F492" s="28">
        <f t="shared" si="86"/>
        <v>84804.29469798105</v>
      </c>
      <c r="G492" s="29">
        <f t="shared" si="87"/>
        <v>0.004035475128251349</v>
      </c>
      <c r="H492" s="7">
        <f t="shared" si="88"/>
        <v>13.920599917593737</v>
      </c>
      <c r="I492" s="7">
        <f t="shared" si="94"/>
        <v>23884.294697981048</v>
      </c>
      <c r="J492" s="7">
        <f t="shared" si="95"/>
        <v>23884.294697981048</v>
      </c>
      <c r="K492" s="7">
        <f t="shared" si="89"/>
        <v>0.0030206640513660466</v>
      </c>
      <c r="L492" s="30">
        <f t="shared" si="90"/>
        <v>189085.8481172533</v>
      </c>
      <c r="M492" s="10">
        <f t="shared" si="91"/>
        <v>47466.64482376006</v>
      </c>
      <c r="N492" s="31">
        <f t="shared" si="92"/>
        <v>236552.49294101336</v>
      </c>
      <c r="O492" s="7">
        <f t="shared" si="93"/>
        <v>23884.294697981048</v>
      </c>
      <c r="P492" s="7">
        <f t="shared" si="96"/>
        <v>23884.294697981048</v>
      </c>
      <c r="Q492" s="7">
        <f t="shared" si="97"/>
        <v>0.0030206640513660466</v>
      </c>
    </row>
    <row r="493" spans="1:17" s="4" customFormat="1" ht="12.75">
      <c r="A493" s="25" t="s">
        <v>489</v>
      </c>
      <c r="B493" s="26" t="s">
        <v>217</v>
      </c>
      <c r="C493" s="58">
        <v>3732</v>
      </c>
      <c r="D493" s="63">
        <v>7171426.975</v>
      </c>
      <c r="E493" s="27">
        <v>424900</v>
      </c>
      <c r="F493" s="28">
        <f t="shared" si="86"/>
        <v>62988.38661026123</v>
      </c>
      <c r="G493" s="29">
        <f t="shared" si="87"/>
        <v>0.0029973489955861985</v>
      </c>
      <c r="H493" s="7">
        <f t="shared" si="88"/>
        <v>16.87791709814074</v>
      </c>
      <c r="I493" s="7">
        <f t="shared" si="94"/>
        <v>25668.386610261234</v>
      </c>
      <c r="J493" s="7">
        <f t="shared" si="95"/>
        <v>25668.386610261234</v>
      </c>
      <c r="K493" s="7">
        <f t="shared" si="89"/>
        <v>0.0032462994478432644</v>
      </c>
      <c r="L493" s="30">
        <f t="shared" si="90"/>
        <v>140443.50638320015</v>
      </c>
      <c r="M493" s="10">
        <f t="shared" si="91"/>
        <v>51012.27420926187</v>
      </c>
      <c r="N493" s="31">
        <f t="shared" si="92"/>
        <v>191455.78059246202</v>
      </c>
      <c r="O493" s="7">
        <f t="shared" si="93"/>
        <v>25668.386610261234</v>
      </c>
      <c r="P493" s="7">
        <f t="shared" si="96"/>
        <v>25668.386610261234</v>
      </c>
      <c r="Q493" s="7">
        <f t="shared" si="97"/>
        <v>0.0032462994478432644</v>
      </c>
    </row>
    <row r="494" spans="1:17" s="4" customFormat="1" ht="12.75">
      <c r="A494" s="9" t="s">
        <v>483</v>
      </c>
      <c r="B494" s="26" t="s">
        <v>74</v>
      </c>
      <c r="C494" s="8">
        <v>1213</v>
      </c>
      <c r="D494" s="63">
        <v>894303</v>
      </c>
      <c r="E494" s="27">
        <v>58200</v>
      </c>
      <c r="F494" s="28">
        <f t="shared" si="86"/>
        <v>18638.995515463917</v>
      </c>
      <c r="G494" s="29">
        <f t="shared" si="87"/>
        <v>0.0008869503966293086</v>
      </c>
      <c r="H494" s="7">
        <f t="shared" si="88"/>
        <v>15.366030927835052</v>
      </c>
      <c r="I494" s="7">
        <f t="shared" si="94"/>
        <v>6508.995515463917</v>
      </c>
      <c r="J494" s="7">
        <f t="shared" si="95"/>
        <v>6508.995515463917</v>
      </c>
      <c r="K494" s="7">
        <f t="shared" si="89"/>
        <v>0.0008231973777197893</v>
      </c>
      <c r="L494" s="30">
        <f t="shared" si="90"/>
        <v>41558.865475466075</v>
      </c>
      <c r="M494" s="10">
        <f t="shared" si="91"/>
        <v>12935.704495309607</v>
      </c>
      <c r="N494" s="31">
        <f t="shared" si="92"/>
        <v>54494.56997077568</v>
      </c>
      <c r="O494" s="7">
        <f t="shared" si="93"/>
        <v>6508.995515463917</v>
      </c>
      <c r="P494" s="7">
        <f t="shared" si="96"/>
        <v>6508.995515463917</v>
      </c>
      <c r="Q494" s="7">
        <f t="shared" si="97"/>
        <v>0.0008231973777197893</v>
      </c>
    </row>
    <row r="495" spans="1:17" s="4" customFormat="1" ht="12.75">
      <c r="A495" s="25" t="s">
        <v>490</v>
      </c>
      <c r="B495" s="26" t="s">
        <v>253</v>
      </c>
      <c r="C495" s="58">
        <v>1277</v>
      </c>
      <c r="D495" s="63">
        <v>2097945</v>
      </c>
      <c r="E495" s="27">
        <v>197800</v>
      </c>
      <c r="F495" s="28">
        <f t="shared" si="86"/>
        <v>13544.366860465116</v>
      </c>
      <c r="G495" s="29">
        <f t="shared" si="87"/>
        <v>0.0006445187214630538</v>
      </c>
      <c r="H495" s="7">
        <f t="shared" si="88"/>
        <v>10.606395348837209</v>
      </c>
      <c r="I495" s="7">
        <f t="shared" si="94"/>
        <v>774.3668604651158</v>
      </c>
      <c r="J495" s="7">
        <f t="shared" si="95"/>
        <v>774.3668604651158</v>
      </c>
      <c r="K495" s="7">
        <f t="shared" si="89"/>
        <v>9.793473776614757E-05</v>
      </c>
      <c r="L495" s="30">
        <f t="shared" si="90"/>
        <v>30199.509401535495</v>
      </c>
      <c r="M495" s="10">
        <f t="shared" si="91"/>
        <v>1538.9441971713268</v>
      </c>
      <c r="N495" s="31">
        <f t="shared" si="92"/>
        <v>31738.453598706823</v>
      </c>
      <c r="O495" s="7">
        <f t="shared" si="93"/>
        <v>774.3668604651158</v>
      </c>
      <c r="P495" s="7">
        <f t="shared" si="96"/>
        <v>774.3668604651158</v>
      </c>
      <c r="Q495" s="7">
        <f t="shared" si="97"/>
        <v>9.793473776614757E-05</v>
      </c>
    </row>
    <row r="496" spans="1:17" s="4" customFormat="1" ht="12.75">
      <c r="A496" s="25" t="s">
        <v>491</v>
      </c>
      <c r="B496" s="26" t="s">
        <v>309</v>
      </c>
      <c r="C496" s="58">
        <v>248</v>
      </c>
      <c r="D496" s="63">
        <v>270216</v>
      </c>
      <c r="E496" s="27">
        <v>17500</v>
      </c>
      <c r="F496" s="28">
        <f t="shared" si="86"/>
        <v>3829.346742857143</v>
      </c>
      <c r="G496" s="29">
        <f t="shared" si="87"/>
        <v>0.0001822222989211207</v>
      </c>
      <c r="H496" s="7">
        <f t="shared" si="88"/>
        <v>15.440914285714285</v>
      </c>
      <c r="I496" s="7">
        <f t="shared" si="94"/>
        <v>1349.3467428571428</v>
      </c>
      <c r="J496" s="7">
        <f t="shared" si="95"/>
        <v>1349.3467428571428</v>
      </c>
      <c r="K496" s="7">
        <f t="shared" si="89"/>
        <v>0.00017065285998673328</v>
      </c>
      <c r="L496" s="30">
        <f t="shared" si="90"/>
        <v>8538.191128018692</v>
      </c>
      <c r="M496" s="10">
        <f t="shared" si="91"/>
        <v>2681.6350826851753</v>
      </c>
      <c r="N496" s="31">
        <f t="shared" si="92"/>
        <v>11219.826210703868</v>
      </c>
      <c r="O496" s="7">
        <f t="shared" si="93"/>
        <v>1349.3467428571428</v>
      </c>
      <c r="P496" s="7">
        <f t="shared" si="96"/>
        <v>1349.3467428571428</v>
      </c>
      <c r="Q496" s="7">
        <f t="shared" si="97"/>
        <v>0.00017065285998673328</v>
      </c>
    </row>
    <row r="497" spans="1:17" s="4" customFormat="1" ht="12.75">
      <c r="A497" s="25" t="s">
        <v>493</v>
      </c>
      <c r="B497" s="26" t="s">
        <v>339</v>
      </c>
      <c r="C497" s="58">
        <v>3072</v>
      </c>
      <c r="D497" s="63">
        <v>4646575</v>
      </c>
      <c r="E497" s="27">
        <v>363550</v>
      </c>
      <c r="F497" s="28">
        <f t="shared" si="86"/>
        <v>39263.59070279192</v>
      </c>
      <c r="G497" s="29">
        <f t="shared" si="87"/>
        <v>0.0018683870232191183</v>
      </c>
      <c r="H497" s="7">
        <f t="shared" si="88"/>
        <v>12.781116765231742</v>
      </c>
      <c r="I497" s="7">
        <f t="shared" si="94"/>
        <v>8543.590702791911</v>
      </c>
      <c r="J497" s="7">
        <f t="shared" si="95"/>
        <v>8543.590702791911</v>
      </c>
      <c r="K497" s="7">
        <f t="shared" si="89"/>
        <v>0.0010805141048477436</v>
      </c>
      <c r="L497" s="30">
        <f t="shared" si="90"/>
        <v>87544.96897363926</v>
      </c>
      <c r="M497" s="10">
        <f t="shared" si="91"/>
        <v>16979.173575650213</v>
      </c>
      <c r="N497" s="31">
        <f t="shared" si="92"/>
        <v>104524.14254928948</v>
      </c>
      <c r="O497" s="7">
        <f t="shared" si="93"/>
        <v>8543.590702791911</v>
      </c>
      <c r="P497" s="7">
        <f t="shared" si="96"/>
        <v>8543.590702791911</v>
      </c>
      <c r="Q497" s="7">
        <f t="shared" si="97"/>
        <v>0.0010805141048477436</v>
      </c>
    </row>
    <row r="498" spans="1:17" s="4" customFormat="1" ht="12.75">
      <c r="A498" s="25" t="s">
        <v>484</v>
      </c>
      <c r="B498" s="26" t="s">
        <v>99</v>
      </c>
      <c r="C498" s="58">
        <v>8349</v>
      </c>
      <c r="D498" s="63">
        <v>26585819</v>
      </c>
      <c r="E498" s="27">
        <v>1438950</v>
      </c>
      <c r="F498" s="28">
        <f t="shared" si="86"/>
        <v>154254.8405649953</v>
      </c>
      <c r="G498" s="29">
        <f t="shared" si="87"/>
        <v>0.0073403307548200805</v>
      </c>
      <c r="H498" s="7">
        <f t="shared" si="88"/>
        <v>18.475846276799054</v>
      </c>
      <c r="I498" s="7">
        <f t="shared" si="94"/>
        <v>70764.8405649953</v>
      </c>
      <c r="J498" s="7">
        <f t="shared" si="95"/>
        <v>70764.8405649953</v>
      </c>
      <c r="K498" s="7">
        <f t="shared" si="89"/>
        <v>0.008949680645725747</v>
      </c>
      <c r="L498" s="30">
        <f t="shared" si="90"/>
        <v>343937.8566651557</v>
      </c>
      <c r="M498" s="10">
        <f t="shared" si="91"/>
        <v>140635.07403434342</v>
      </c>
      <c r="N498" s="31">
        <f t="shared" si="92"/>
        <v>484572.9306994991</v>
      </c>
      <c r="O498" s="7">
        <f t="shared" si="93"/>
        <v>70764.8405649953</v>
      </c>
      <c r="P498" s="7">
        <f t="shared" si="96"/>
        <v>70764.8405649953</v>
      </c>
      <c r="Q498" s="7">
        <f t="shared" si="97"/>
        <v>0.008949680645725747</v>
      </c>
    </row>
    <row r="499" spans="1:17" s="4" customFormat="1" ht="12.75">
      <c r="A499" s="25" t="s">
        <v>497</v>
      </c>
      <c r="B499" s="26" t="s">
        <v>464</v>
      </c>
      <c r="C499" s="58">
        <v>12529</v>
      </c>
      <c r="D499" s="63">
        <v>40058014</v>
      </c>
      <c r="E499" s="27">
        <v>3967100</v>
      </c>
      <c r="F499" s="28">
        <f t="shared" si="86"/>
        <v>126512.27783670691</v>
      </c>
      <c r="G499" s="29">
        <f t="shared" si="87"/>
        <v>0.006020180374669274</v>
      </c>
      <c r="H499" s="7">
        <f t="shared" si="88"/>
        <v>10.09755589725492</v>
      </c>
      <c r="I499" s="7">
        <f t="shared" si="94"/>
        <v>1222.2778367069036</v>
      </c>
      <c r="J499" s="7">
        <f t="shared" si="95"/>
        <v>1222.2778367069036</v>
      </c>
      <c r="K499" s="7">
        <f>J499/$J$500</f>
        <v>0.0001545823633818292</v>
      </c>
      <c r="L499" s="30">
        <f t="shared" si="90"/>
        <v>282081.01296276477</v>
      </c>
      <c r="M499" s="10">
        <f t="shared" si="91"/>
        <v>2429.1036718712335</v>
      </c>
      <c r="N499" s="31">
        <f t="shared" si="92"/>
        <v>284510.116634636</v>
      </c>
      <c r="O499" s="7">
        <f t="shared" si="93"/>
        <v>1222.2778367069036</v>
      </c>
      <c r="P499" s="7">
        <f t="shared" si="96"/>
        <v>1222.2778367069036</v>
      </c>
      <c r="Q499" s="7">
        <f t="shared" si="97"/>
        <v>0.0001545823633818292</v>
      </c>
    </row>
    <row r="500" spans="1:17" s="37" customFormat="1" ht="13.5" thickBot="1">
      <c r="A500" s="34" t="s">
        <v>469</v>
      </c>
      <c r="C500" s="11">
        <f>SUM(C7:C499)</f>
        <v>1328361</v>
      </c>
      <c r="D500" s="11">
        <f>SUM(D7:D499)</f>
        <v>2225140509.01311</v>
      </c>
      <c r="E500" s="11">
        <f>SUM(E7:E499)</f>
        <v>159770050</v>
      </c>
      <c r="F500" s="35">
        <f>SUM(F7:F499)</f>
        <v>21014698.889924377</v>
      </c>
      <c r="G500" s="35">
        <f>SUM(G7:G499)</f>
        <v>0.9999999999999997</v>
      </c>
      <c r="H500" s="12"/>
      <c r="I500" s="12"/>
      <c r="J500" s="12">
        <f>SUM(J7:J499)</f>
        <v>7906968.233418662</v>
      </c>
      <c r="K500" s="12">
        <f>SUM(K7:K499)</f>
        <v>0.9999999999999999</v>
      </c>
      <c r="L500" s="123">
        <f>SUM(L7:L499)</f>
        <v>46855907.199999996</v>
      </c>
      <c r="M500" s="122">
        <f>SUM(M7:M499)</f>
        <v>15713976.799999997</v>
      </c>
      <c r="N500" s="36">
        <f t="shared" si="92"/>
        <v>62569883.99999999</v>
      </c>
      <c r="O500" s="35"/>
      <c r="P500" s="12">
        <f>SUM(P7:P499)</f>
        <v>7906968.233418662</v>
      </c>
      <c r="Q500" s="12">
        <f>SUM(Q7:Q499)</f>
        <v>0.9999999999999999</v>
      </c>
    </row>
    <row r="501" spans="1:17" s="4" customFormat="1" ht="12.75">
      <c r="A501" s="8"/>
      <c r="B501" s="8"/>
      <c r="C501" s="13"/>
      <c r="D501" s="87"/>
      <c r="E501" s="13"/>
      <c r="F501" s="16"/>
      <c r="G501" s="16"/>
      <c r="H501" s="14"/>
      <c r="I501" s="14"/>
      <c r="J501" s="14"/>
      <c r="K501" s="14"/>
      <c r="L501" s="14">
        <f>L500-B509</f>
        <v>0</v>
      </c>
      <c r="M501" s="10">
        <f>M500-G509</f>
        <v>0</v>
      </c>
      <c r="N501" s="14">
        <f>N500-L509</f>
        <v>0</v>
      </c>
      <c r="O501" s="14"/>
      <c r="P501" s="14"/>
      <c r="Q501" s="38"/>
    </row>
    <row r="502" spans="1:17" s="4" customFormat="1" ht="13.5" thickBot="1">
      <c r="A502" s="8"/>
      <c r="B502" s="15"/>
      <c r="C502" s="15"/>
      <c r="D502" s="42"/>
      <c r="E502" s="15"/>
      <c r="F502" s="17"/>
      <c r="G502" s="17"/>
      <c r="H502" s="38"/>
      <c r="I502" s="39"/>
      <c r="J502" s="39"/>
      <c r="K502" s="39"/>
      <c r="L502" s="16"/>
      <c r="M502" s="16"/>
      <c r="N502" s="16"/>
      <c r="O502" s="38"/>
      <c r="P502" s="39"/>
      <c r="Q502" s="38"/>
    </row>
    <row r="503" spans="2:17" s="4" customFormat="1" ht="12.75">
      <c r="B503" s="92" t="s">
        <v>524</v>
      </c>
      <c r="C503" s="93"/>
      <c r="D503" s="94"/>
      <c r="E503" s="93"/>
      <c r="G503" s="93"/>
      <c r="I503" s="112"/>
      <c r="K503" s="93"/>
      <c r="L503" s="95"/>
      <c r="M503" s="111"/>
      <c r="N503" s="110"/>
      <c r="O503" s="110"/>
      <c r="P503" s="17"/>
      <c r="Q503" s="110"/>
    </row>
    <row r="504" spans="2:17" s="4" customFormat="1" ht="12.75">
      <c r="B504" s="96" t="s">
        <v>540</v>
      </c>
      <c r="C504" s="97"/>
      <c r="D504" s="98"/>
      <c r="E504" s="97"/>
      <c r="G504" s="97"/>
      <c r="I504" s="112"/>
      <c r="K504" s="97"/>
      <c r="L504" s="99"/>
      <c r="M504" s="17"/>
      <c r="N504" s="110"/>
      <c r="O504" s="110"/>
      <c r="P504" s="17"/>
      <c r="Q504" s="110"/>
    </row>
    <row r="505" spans="2:17" s="4" customFormat="1" ht="12.75">
      <c r="B505" s="53"/>
      <c r="C505" s="50"/>
      <c r="D505" s="67"/>
      <c r="E505" s="50"/>
      <c r="G505" s="50"/>
      <c r="I505" s="112"/>
      <c r="K505" s="50"/>
      <c r="L505" s="41"/>
      <c r="M505" s="112"/>
      <c r="N505" s="110"/>
      <c r="O505" s="110"/>
      <c r="P505" s="17"/>
      <c r="Q505" s="110"/>
    </row>
    <row r="506" spans="2:17" s="4" customFormat="1" ht="12.75">
      <c r="B506" s="51">
        <f>152424711</f>
        <v>152424711</v>
      </c>
      <c r="C506" s="18" t="s">
        <v>479</v>
      </c>
      <c r="D506" s="68"/>
      <c r="E506" s="18"/>
      <c r="G506" s="17"/>
      <c r="I506" s="40"/>
      <c r="K506" s="17"/>
      <c r="L506" s="41"/>
      <c r="M506" s="68"/>
      <c r="N506" s="18"/>
      <c r="O506" s="110"/>
      <c r="P506" s="110"/>
      <c r="Q506" s="110"/>
    </row>
    <row r="507" spans="2:17" s="4" customFormat="1" ht="12.75">
      <c r="B507" s="52">
        <v>-93854827</v>
      </c>
      <c r="C507" s="15" t="s">
        <v>518</v>
      </c>
      <c r="D507" s="42"/>
      <c r="E507" s="47">
        <v>0.2</v>
      </c>
      <c r="G507" s="42">
        <f>E507*(B506+B507)</f>
        <v>11713976.8</v>
      </c>
      <c r="I507" s="38"/>
      <c r="K507" s="42"/>
      <c r="L507" s="41"/>
      <c r="M507" s="42"/>
      <c r="N507" s="100"/>
      <c r="O507" s="110"/>
      <c r="P507" s="110"/>
      <c r="Q507" s="110"/>
    </row>
    <row r="508" spans="2:17" s="4" customFormat="1" ht="12.75">
      <c r="B508" s="52">
        <v>4000000</v>
      </c>
      <c r="C508" s="15" t="s">
        <v>519</v>
      </c>
      <c r="D508" s="42"/>
      <c r="E508" s="48" t="s">
        <v>517</v>
      </c>
      <c r="G508" s="42">
        <f>B508</f>
        <v>4000000</v>
      </c>
      <c r="I508" s="38"/>
      <c r="K508" s="42"/>
      <c r="L508" s="54" t="s">
        <v>521</v>
      </c>
      <c r="M508" s="42"/>
      <c r="N508" s="100"/>
      <c r="O508" s="110"/>
      <c r="P508" s="110"/>
      <c r="Q508" s="110"/>
    </row>
    <row r="509" spans="2:17" s="4" customFormat="1" ht="13.5" thickBot="1">
      <c r="B509" s="56">
        <f>SUM(B506:B508)-G509</f>
        <v>46855907.2</v>
      </c>
      <c r="C509" s="19" t="s">
        <v>478</v>
      </c>
      <c r="D509" s="69"/>
      <c r="E509" s="43" t="s">
        <v>480</v>
      </c>
      <c r="G509" s="57">
        <f>SUM(G507:G508)</f>
        <v>15713976.8</v>
      </c>
      <c r="I509" s="38"/>
      <c r="K509" s="57"/>
      <c r="L509" s="36">
        <f>G509+B509</f>
        <v>62569884</v>
      </c>
      <c r="M509" s="108"/>
      <c r="N509" s="109"/>
      <c r="O509" s="110"/>
      <c r="P509" s="110"/>
      <c r="Q509" s="110"/>
    </row>
    <row r="510" spans="1:17" s="4" customFormat="1" ht="12" customHeight="1">
      <c r="A510" s="8"/>
      <c r="B510" s="15"/>
      <c r="C510" s="15"/>
      <c r="D510" s="42"/>
      <c r="E510" s="15"/>
      <c r="F510" s="17"/>
      <c r="G510" s="17"/>
      <c r="H510" s="38"/>
      <c r="I510" s="39"/>
      <c r="J510" s="39"/>
      <c r="K510" s="39"/>
      <c r="L510" s="16"/>
      <c r="M510" s="17"/>
      <c r="N510" s="17"/>
      <c r="O510" s="38"/>
      <c r="P510" s="39"/>
      <c r="Q510" s="38"/>
    </row>
    <row r="511" spans="1:17" s="4" customFormat="1" ht="12.75">
      <c r="A511" s="44"/>
      <c r="B511" s="44" t="s">
        <v>476</v>
      </c>
      <c r="C511" s="8"/>
      <c r="D511" s="64"/>
      <c r="E511" s="13"/>
      <c r="F511" s="16"/>
      <c r="G511" s="16"/>
      <c r="H511" s="14"/>
      <c r="I511" s="14"/>
      <c r="J511" s="14"/>
      <c r="K511" s="14"/>
      <c r="L511" s="16"/>
      <c r="M511" s="113"/>
      <c r="N511" s="17"/>
      <c r="O511" s="38"/>
      <c r="P511" s="38"/>
      <c r="Q511" s="38"/>
    </row>
    <row r="512" spans="1:17" s="4" customFormat="1" ht="12.75">
      <c r="A512" s="45"/>
      <c r="B512" s="45" t="s">
        <v>535</v>
      </c>
      <c r="C512" s="20"/>
      <c r="D512" s="70"/>
      <c r="E512" s="20"/>
      <c r="F512" s="20"/>
      <c r="G512" s="20"/>
      <c r="H512" s="20"/>
      <c r="I512" s="20"/>
      <c r="J512" s="20"/>
      <c r="K512" s="20"/>
      <c r="L512" s="20"/>
      <c r="M512" s="114"/>
      <c r="N512" s="115"/>
      <c r="O512" s="115"/>
      <c r="P512" s="115"/>
      <c r="Q512" s="115"/>
    </row>
    <row r="513" spans="1:17" s="4" customFormat="1" ht="12.75">
      <c r="A513" s="45"/>
      <c r="B513" s="45" t="s">
        <v>536</v>
      </c>
      <c r="C513" s="20"/>
      <c r="D513" s="70"/>
      <c r="E513" s="20"/>
      <c r="F513" s="20"/>
      <c r="G513" s="20"/>
      <c r="H513" s="20"/>
      <c r="I513" s="20"/>
      <c r="J513" s="20"/>
      <c r="K513" s="20"/>
      <c r="L513" s="20"/>
      <c r="M513" s="114"/>
      <c r="N513" s="115"/>
      <c r="O513" s="115"/>
      <c r="P513" s="115"/>
      <c r="Q513" s="115"/>
    </row>
    <row r="514" spans="1:17" s="4" customFormat="1" ht="12.75">
      <c r="A514" s="21"/>
      <c r="B514" s="21" t="s">
        <v>537</v>
      </c>
      <c r="C514" s="8"/>
      <c r="D514" s="64"/>
      <c r="E514" s="8"/>
      <c r="F514" s="16"/>
      <c r="G514" s="16"/>
      <c r="H514" s="14"/>
      <c r="I514" s="14"/>
      <c r="J514" s="14"/>
      <c r="K514" s="14"/>
      <c r="L514" s="16"/>
      <c r="M514" s="116"/>
      <c r="N514" s="17"/>
      <c r="O514" s="38"/>
      <c r="P514" s="38"/>
      <c r="Q514" s="38"/>
    </row>
    <row r="515" spans="1:17" s="5" customFormat="1" ht="15">
      <c r="A515" s="22"/>
      <c r="B515" s="45" t="s">
        <v>538</v>
      </c>
      <c r="C515" s="22"/>
      <c r="D515" s="71"/>
      <c r="E515" s="22"/>
      <c r="F515" s="23"/>
      <c r="G515" s="23"/>
      <c r="H515" s="46"/>
      <c r="I515" s="46"/>
      <c r="J515" s="46"/>
      <c r="K515" s="46"/>
      <c r="L515" s="23"/>
      <c r="M515" s="114"/>
      <c r="N515" s="117"/>
      <c r="O515" s="118"/>
      <c r="P515" s="118"/>
      <c r="Q515" s="118"/>
    </row>
    <row r="516" spans="1:17" s="5" customFormat="1" ht="15">
      <c r="A516" s="22"/>
      <c r="B516" s="21" t="s">
        <v>530</v>
      </c>
      <c r="C516" s="22"/>
      <c r="D516" s="71"/>
      <c r="E516" s="22"/>
      <c r="F516" s="23"/>
      <c r="G516" s="23"/>
      <c r="H516" s="46"/>
      <c r="I516" s="46"/>
      <c r="J516" s="46"/>
      <c r="K516" s="46"/>
      <c r="L516" s="23"/>
      <c r="M516" s="116"/>
      <c r="N516" s="117"/>
      <c r="O516" s="118"/>
      <c r="P516" s="118"/>
      <c r="Q516" s="118"/>
    </row>
    <row r="517" spans="13:17" ht="12.75">
      <c r="M517" s="17"/>
      <c r="N517" s="17"/>
      <c r="O517" s="38"/>
      <c r="P517" s="38"/>
      <c r="Q517" s="38"/>
    </row>
  </sheetData>
  <sheetProtection/>
  <mergeCells count="1">
    <mergeCell ref="L5:N5"/>
  </mergeCells>
  <conditionalFormatting sqref="A7:A9 A11:A23 A92:A500 B7:C499 C500 E7:H499 F500:H500 L7:IV500">
    <cfRule type="expression" priority="19" dxfId="0" stopIfTrue="1">
      <formula>MOD(ROW(),2)=1</formula>
    </cfRule>
  </conditionalFormatting>
  <conditionalFormatting sqref="A24:A91">
    <cfRule type="expression" priority="18" dxfId="0" stopIfTrue="1">
      <formula>MOD(ROW(),2)=1</formula>
    </cfRule>
  </conditionalFormatting>
  <conditionalFormatting sqref="D7:D499">
    <cfRule type="expression" priority="17" dxfId="0" stopIfTrue="1">
      <formula>MOD(ROW(),2)=1</formula>
    </cfRule>
  </conditionalFormatting>
  <conditionalFormatting sqref="D500:E500">
    <cfRule type="expression" priority="10" dxfId="0" stopIfTrue="1">
      <formula>MOD(ROW(),2)=1</formula>
    </cfRule>
  </conditionalFormatting>
  <conditionalFormatting sqref="I500">
    <cfRule type="expression" priority="5" dxfId="0" stopIfTrue="1">
      <formula>MOD(ROW(),2)=1</formula>
    </cfRule>
  </conditionalFormatting>
  <conditionalFormatting sqref="I7:J499">
    <cfRule type="expression" priority="4" dxfId="0" stopIfTrue="1">
      <formula>MOD(ROW(),2)=1</formula>
    </cfRule>
  </conditionalFormatting>
  <conditionalFormatting sqref="K7:K500">
    <cfRule type="expression" priority="3" dxfId="0" stopIfTrue="1">
      <formula>MOD(ROW(),2)=1</formula>
    </cfRule>
  </conditionalFormatting>
  <conditionalFormatting sqref="J500">
    <cfRule type="expression" priority="2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headerFooter alignWithMargins="0">
    <oddFooter>&amp;LPrepared by the Office of the State Treasurer&amp;C
Released: 6/30/2015&amp;RPage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Chetkauskas, Jeff</cp:lastModifiedBy>
  <cp:lastPrinted>2015-03-13T19:58:35Z</cp:lastPrinted>
  <dcterms:created xsi:type="dcterms:W3CDTF">2004-06-22T17:59:06Z</dcterms:created>
  <dcterms:modified xsi:type="dcterms:W3CDTF">2015-08-07T19:03:22Z</dcterms:modified>
  <cp:category/>
  <cp:version/>
  <cp:contentType/>
  <cp:contentStatus/>
</cp:coreProperties>
</file>